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98" activeTab="1"/>
  </bookViews>
  <sheets>
    <sheet name="Орг_ Ск и КН" sheetId="1" r:id="rId1"/>
    <sheet name="Орг_ Uprava" sheetId="2" r:id="rId2"/>
    <sheet name="МЗ Кијево" sheetId="3" r:id="rId3"/>
    <sheet name="ЦЗК Трново" sheetId="4" r:id="rId4"/>
    <sheet name="Орг_ БК" sheetId="5" r:id="rId5"/>
    <sheet name="Орг таб" sheetId="6" r:id="rId6"/>
    <sheet name="Функц" sheetId="7" r:id="rId7"/>
  </sheets>
  <definedNames>
    <definedName name="Excel_BuiltIn_Print_Titles_10">'Орг_ БК'!#REF!</definedName>
    <definedName name="Excel_BuiltIn_Print_Titles_8">'Орг_ Ск и КН'!#REF!</definedName>
    <definedName name="_xlnm.Print_Titles" localSheetId="1">'Орг_ Uprava'!$2:$3</definedName>
  </definedNames>
  <calcPr fullCalcOnLoad="1"/>
</workbook>
</file>

<file path=xl/sharedStrings.xml><?xml version="1.0" encoding="utf-8"?>
<sst xmlns="http://schemas.openxmlformats.org/spreadsheetml/2006/main" count="372" uniqueCount="206">
  <si>
    <t>Број конта</t>
  </si>
  <si>
    <t>О П И С</t>
  </si>
  <si>
    <t>Индекс</t>
  </si>
  <si>
    <t>(5/4)</t>
  </si>
  <si>
    <t>(5/3)</t>
  </si>
  <si>
    <t>1</t>
  </si>
  <si>
    <t>Struktura</t>
  </si>
  <si>
    <t>Пл/Ост</t>
  </si>
  <si>
    <t>Пл. Прих.</t>
  </si>
  <si>
    <t>ТОТАЛ</t>
  </si>
  <si>
    <t>I - РАСХОДИ  ПО  ЕКОНОМСКИМ КАТЕГОРИЈАМА</t>
  </si>
  <si>
    <t>A.     Текући трошкови</t>
  </si>
  <si>
    <t>Бруто плате и накнаде</t>
  </si>
  <si>
    <t>Путни трошкови</t>
  </si>
  <si>
    <t>Б.   Капитални трошкови</t>
  </si>
  <si>
    <t>Трошкови за набавку сталних средстава</t>
  </si>
  <si>
    <t xml:space="preserve">II  Ф И Н А Н С И Р А Њ Е </t>
  </si>
  <si>
    <t>Отплате дугова</t>
  </si>
  <si>
    <t>(I + II) БУЏЕТСКА ПОТРОШЊА</t>
  </si>
  <si>
    <t>Структура буџетске потрошње</t>
  </si>
  <si>
    <t>Бруто плате и накнаде трош.запос.и скупш. послан.</t>
  </si>
  <si>
    <t>Регрес за годишњи одмор</t>
  </si>
  <si>
    <t>Трошкови телефонских и поштанских услуга</t>
  </si>
  <si>
    <t>Б. Буџетска резерва</t>
  </si>
  <si>
    <t>Материјал за текућу оправку и одржавање зграде</t>
  </si>
  <si>
    <t>Здравствена заштита</t>
  </si>
  <si>
    <t>Удружање ловаца "Трново"</t>
  </si>
  <si>
    <t>Омладинска организација "Трново"</t>
  </si>
  <si>
    <t>Политичке партије</t>
  </si>
  <si>
    <t>Цивилна заштита</t>
  </si>
  <si>
    <t>Обданиште</t>
  </si>
  <si>
    <t>Удружење пензионера Трново</t>
  </si>
  <si>
    <t>Борачка организација</t>
  </si>
  <si>
    <t xml:space="preserve">Црвени крст </t>
  </si>
  <si>
    <t>Капиталне помоћи појединцима и непроф.организацијама</t>
  </si>
  <si>
    <t>Скупштина</t>
  </si>
  <si>
    <t>Начелник</t>
  </si>
  <si>
    <t>Општинска управа</t>
  </si>
  <si>
    <t>МЗ Кијево</t>
  </si>
  <si>
    <t>Функционална класификација</t>
  </si>
  <si>
    <t>Опште јавне услуге</t>
  </si>
  <si>
    <t>Одбрана</t>
  </si>
  <si>
    <t>Јавни ред и сигурност</t>
  </si>
  <si>
    <t>Економски послови</t>
  </si>
  <si>
    <t>Заштита човјекове околине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</si>
  <si>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</si>
  <si>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</si>
  <si>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</si>
  <si>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</si>
  <si>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</si>
  <si>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Бруто плате</t>
  </si>
  <si>
    <t>4111</t>
  </si>
  <si>
    <t>4112</t>
  </si>
  <si>
    <t>Расходи за накнаде за топли оброк</t>
  </si>
  <si>
    <t>Расходи по основу кориштења роба и услуга</t>
  </si>
  <si>
    <t>4126</t>
  </si>
  <si>
    <t>Расходи за услуге фиксног телефона</t>
  </si>
  <si>
    <t>Расходи  за комуникационе услуге</t>
  </si>
  <si>
    <t>4123</t>
  </si>
  <si>
    <t>Расходи за режијски материјал</t>
  </si>
  <si>
    <t>Расходи за обрасце и папир</t>
  </si>
  <si>
    <t>Расходи по основу репрезентације у земљи</t>
  </si>
  <si>
    <t>411</t>
  </si>
  <si>
    <t>41</t>
  </si>
  <si>
    <t>Расходи за бруто нак.трош.и остал.лич.примања</t>
  </si>
  <si>
    <t>Расходи за нак.за топли оброк</t>
  </si>
  <si>
    <t>Расходи за накн.за регрес</t>
  </si>
  <si>
    <t>412</t>
  </si>
  <si>
    <t>Расходи за услуге кориштења фиксног телефона</t>
  </si>
  <si>
    <t xml:space="preserve">Расходи по основу репрезентације у земљи </t>
  </si>
  <si>
    <t>Остали непоменути расходи</t>
  </si>
  <si>
    <t xml:space="preserve">Бруто плате </t>
  </si>
  <si>
    <t>Расходи за бруто накнаде трош.и осталих лич.примања</t>
  </si>
  <si>
    <t>Расходи за превоз са посла на посао</t>
  </si>
  <si>
    <t>Расходи за регрес за годишњи одмор</t>
  </si>
  <si>
    <t>Расходи по основу утрошка електричне енергије</t>
  </si>
  <si>
    <t>Расходи по основу утрошка дрвета</t>
  </si>
  <si>
    <t>Расходи за утрошак водовода и канализације</t>
  </si>
  <si>
    <t>Расходи за услуге одвоза смећа</t>
  </si>
  <si>
    <t>4122</t>
  </si>
  <si>
    <t>Расходи за стручну литературу</t>
  </si>
  <si>
    <t>Расходи за материјал за одржавање чистоће</t>
  </si>
  <si>
    <t>Расходи за канцеларијски материјал</t>
  </si>
  <si>
    <t>4125</t>
  </si>
  <si>
    <t>Расходи за текуће одржавање</t>
  </si>
  <si>
    <t>Расходи за текуће одржавање опреме</t>
  </si>
  <si>
    <t>Расходи за остало текуће одржавање</t>
  </si>
  <si>
    <t>4127</t>
  </si>
  <si>
    <t>Расходи за услуге финансијског посредовања</t>
  </si>
  <si>
    <t>Расходи за услуге осигурања</t>
  </si>
  <si>
    <t>Расходи по основу котизације за семинаре</t>
  </si>
  <si>
    <t>Расходи за услуге зимске службе</t>
  </si>
  <si>
    <t>Текући грантови непрофитним субјектима у земљи</t>
  </si>
  <si>
    <t>511</t>
  </si>
  <si>
    <t>Текуће помоћи ученицима и студентима</t>
  </si>
  <si>
    <t>411200</t>
  </si>
  <si>
    <t>Расходи по ос.утр.енер.ком.ком.усл и транс усл</t>
  </si>
  <si>
    <t>Расходи по основу путовања</t>
  </si>
  <si>
    <t>Расходи по основу смјештаја на служ путовању</t>
  </si>
  <si>
    <t>Расходи по основу утрошка нафте и нафтних деривата</t>
  </si>
  <si>
    <t>Остали расходи по основу утрошка  горива</t>
  </si>
  <si>
    <t>4128</t>
  </si>
  <si>
    <t>Расходи за услуге одржавања јавних површина</t>
  </si>
  <si>
    <t>Расходи по основу јавне расвјете</t>
  </si>
  <si>
    <t>4129</t>
  </si>
  <si>
    <t>Расходи по основу утрошка роба и услуга</t>
  </si>
  <si>
    <t>415</t>
  </si>
  <si>
    <t>416</t>
  </si>
  <si>
    <t>Основно образовање</t>
  </si>
  <si>
    <t>Џудо секција "Трново"</t>
  </si>
  <si>
    <t>Градска организација слијепих и слабовидних лица</t>
  </si>
  <si>
    <t>Градска организација добровољних давалаца крви</t>
  </si>
  <si>
    <t>Туристичка организација</t>
  </si>
  <si>
    <t>ОПИС</t>
  </si>
  <si>
    <t>Отплата дугова</t>
  </si>
  <si>
    <t>Текућа буџетска резерва</t>
  </si>
  <si>
    <t>УКУПНО:</t>
  </si>
  <si>
    <t>Потрошачка  јединица: Начелник општине</t>
  </si>
  <si>
    <t>Потрошачка  јединица: Скупштина</t>
  </si>
  <si>
    <t>Потрошачка јединица:Народна библиотека Трново</t>
  </si>
  <si>
    <t>Расходи по основу роба и услуга</t>
  </si>
  <si>
    <t>Расходи по основу утрошка ком.и ком.услуга</t>
  </si>
  <si>
    <t>Остали расходи</t>
  </si>
  <si>
    <t xml:space="preserve">    ОПШТИНЕ  шифра</t>
  </si>
  <si>
    <t>I-Расходи по економским категоријама</t>
  </si>
  <si>
    <t>Бруто накнаде</t>
  </si>
  <si>
    <t>Комуналне и комуникационе услуге</t>
  </si>
  <si>
    <t>Потрошачка јединица: Центар за културу</t>
  </si>
  <si>
    <t>Планинарско спортско еколошко друштво "Рунолист 05" Трново</t>
  </si>
  <si>
    <t>Удружење грађана "Бонитас" Трново</t>
  </si>
  <si>
    <t>Расходи по основу камата на обвезнице</t>
  </si>
  <si>
    <t>Расходи за обиљежавања значајних датума и догађаја</t>
  </si>
  <si>
    <t xml:space="preserve"> Kултурне манифестације</t>
  </si>
  <si>
    <t>Кик бокс клуб "Куле" Трново</t>
  </si>
  <si>
    <t>Ф К "Жељезница" Трново</t>
  </si>
  <si>
    <t>Расходи финансирања и други финансијски трошкови</t>
  </si>
  <si>
    <t>Додатак за помоћ и његу другог лица</t>
  </si>
  <si>
    <t>Остале текуће дознаке грђанима</t>
  </si>
  <si>
    <t xml:space="preserve"> Расходи за компјутерски материјал</t>
  </si>
  <si>
    <t>Регистрација моторних возила</t>
  </si>
  <si>
    <t>Бруто плате и накнаде трош.запос. и скупш. послан.</t>
  </si>
  <si>
    <t>Расходи за нак.за превоз са посла на посао</t>
  </si>
  <si>
    <t>Расходи за бруто нак.скуп.одборницима</t>
  </si>
  <si>
    <t>Расходи по основу смјеш. и хране  на сл.пут.у земљи</t>
  </si>
  <si>
    <t>Расходи по основу уговора о дјелу</t>
  </si>
  <si>
    <t>Планинарско спортско друштво "Трескавица" Трново</t>
  </si>
  <si>
    <t>Удружење породица погинулих бораца</t>
  </si>
  <si>
    <t>Расходи  за бруто нак.трош. и ост.личних примања</t>
  </si>
  <si>
    <t>Расходи за компјутерске услге</t>
  </si>
  <si>
    <t>Удружење добровољних давалаца ктви" СОЛИДАРНОСТ"</t>
  </si>
  <si>
    <t>Трошкови јавног информисања</t>
  </si>
  <si>
    <t>Расходии за бруто плате</t>
  </si>
  <si>
    <t>Расходи за бруто плате и накнаде</t>
  </si>
  <si>
    <t xml:space="preserve">Потрошачка јединица Мјесна зајеница Кијево </t>
  </si>
  <si>
    <t>Збир функција</t>
  </si>
  <si>
    <t>Потрошачка јединица:Општинска управа 1091130</t>
  </si>
  <si>
    <t>Расходи на накнаде</t>
  </si>
  <si>
    <t>Буџет за 2014</t>
  </si>
  <si>
    <t>Расходи за  Изборну комисију</t>
  </si>
  <si>
    <t>(4/3)</t>
  </si>
  <si>
    <t>Расходи за лична примања запослених</t>
  </si>
  <si>
    <t xml:space="preserve">    4122</t>
  </si>
  <si>
    <t>4131</t>
  </si>
  <si>
    <t>4152</t>
  </si>
  <si>
    <t>4161</t>
  </si>
  <si>
    <t>Дознаке установама социјалне заштитеза смјештај штићеника</t>
  </si>
  <si>
    <t>Расходи  за накнаде по основу посебних резултата у раду</t>
  </si>
  <si>
    <t>Расходи за отпремнине и једнократне помоћи</t>
  </si>
  <si>
    <t>Расходи по основу дневница за службена путовања у земљи</t>
  </si>
  <si>
    <t>Расходи по основу награда за посебне резултате у раду</t>
  </si>
  <si>
    <t>Дневнице по основу службених путовања у земљи</t>
  </si>
  <si>
    <t>Дневнице на основу службених путовања у земљи</t>
  </si>
  <si>
    <t>Дневнице на основу службених путовања у иностранству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</si>
  <si>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</si>
  <si>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</si>
  <si>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</si>
  <si>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</si>
  <si>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</si>
  <si>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</si>
  <si>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</si>
  <si>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</si>
  <si>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</si>
  <si>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</si>
  <si>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100,%</t>
  </si>
  <si>
    <t>107,00%</t>
  </si>
  <si>
    <t xml:space="preserve">Дознаке грађанима </t>
  </si>
  <si>
    <t>Удружење ампутираца</t>
  </si>
  <si>
    <t>90,00%</t>
  </si>
  <si>
    <t>Расходи за котизације и семинаре</t>
  </si>
  <si>
    <t>Подстицај за пољопривреду(Средства ће бити распоређена путем Јавног позива)</t>
  </si>
  <si>
    <t xml:space="preserve">Остале невладине организације </t>
  </si>
  <si>
    <t>4114</t>
  </si>
  <si>
    <t>Буџет  за 2017 годину</t>
  </si>
  <si>
    <t>Чишћење Трнова</t>
  </si>
  <si>
    <t>487</t>
  </si>
  <si>
    <t>Фонд солидарности -за лијечење дјеце у иностранству</t>
  </si>
  <si>
    <t>Фонд солидарности за лијечење дјеце у инострнству</t>
  </si>
  <si>
    <t>Фод солидарност за лијечење дјеце у иностранству</t>
  </si>
  <si>
    <t>Фонд солидарности за лијечење дјеце у иностранству</t>
  </si>
  <si>
    <t xml:space="preserve">  Буџет за 2018 годину</t>
  </si>
  <si>
    <t>Буџет за  2017 годину</t>
  </si>
  <si>
    <t>Буџет за 2018 годину</t>
  </si>
  <si>
    <t>Буџет за 2017 годину</t>
  </si>
  <si>
    <t>Буџет  за  2018 годину</t>
  </si>
  <si>
    <t>Буџет  за 2018 годину</t>
  </si>
  <si>
    <t>Буџет за  2018 годину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</si>
</sst>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КМ&quot;;\-#,##0\ &quot;КМ&quot;"/>
    <numFmt numFmtId="181" formatCode="#,##0\ &quot;КМ&quot;;[Red]\-#,##0\ &quot;КМ&quot;"/>
    <numFmt numFmtId="182" formatCode="#,##0.00\ &quot;КМ&quot;;\-#,##0.00\ &quot;КМ&quot;"/>
    <numFmt numFmtId="183" formatCode="#,##0.00\ &quot;КМ&quot;;[Red]\-#,##0.00\ &quot;КМ&quot;"/>
    <numFmt numFmtId="184" formatCode="_-* #,##0\ &quot;КМ&quot;_-;\-* #,##0\ &quot;КМ&quot;_-;_-* &quot;-&quot;\ &quot;КМ&quot;_-;_-@_-"/>
    <numFmt numFmtId="185" formatCode="_-* #,##0\ _К_М_-;\-* #,##0\ _К_М_-;_-* &quot;-&quot;\ _К_М_-;_-@_-"/>
    <numFmt numFmtId="186" formatCode="_-* #,##0.00\ &quot;КМ&quot;_-;\-* #,##0.00\ &quot;КМ&quot;_-;_-* &quot;-&quot;??\ &quot;КМ&quot;_-;_-@_-"/>
    <numFmt numFmtId="187" formatCode="_-* #,##0.00\ _К_М_-;\-* #,##0.00\ _К_М_-;_-* &quot;-&quot;??\ _К_М_-;_-@_-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_-* #,##0.00_-;\-* #,##0.00_-;_-* \-??_-;_-@_-"/>
    <numFmt numFmtId="197" formatCode="#,##0.00;[Red]#,##0.00"/>
    <numFmt numFmtId="198" formatCode="[$-409]dddd\,\ mmmm\ dd\,\ yyyy"/>
    <numFmt numFmtId="199" formatCode="[$-409]h:mm:ss\ AM/PM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1">
    <font>
      <sz val="9"/>
      <name val="Verdana"/>
      <family val="2"/>
    </font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Verdana"/>
      <family val="2"/>
    </font>
    <font>
      <b/>
      <sz val="10"/>
      <name val="YU C Times"/>
      <family val="1"/>
    </font>
    <font>
      <b/>
      <sz val="14"/>
      <name val="YU C Times"/>
      <family val="1"/>
    </font>
    <font>
      <sz val="9"/>
      <name val="YU C Times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9"/>
      <name val="Verdana"/>
      <family val="2"/>
    </font>
    <font>
      <sz val="10"/>
      <name val="Verdana"/>
      <family val="2"/>
    </font>
    <font>
      <sz val="9"/>
      <color indexed="8"/>
      <name val="Verdana"/>
      <family val="0"/>
    </font>
    <font>
      <sz val="8.25"/>
      <color indexed="8"/>
      <name val="Verdana"/>
      <family val="0"/>
    </font>
    <font>
      <sz val="10"/>
      <color indexed="8"/>
      <name val="Verdana"/>
      <family val="0"/>
    </font>
    <font>
      <sz val="9.2"/>
      <color indexed="8"/>
      <name val="Verdana"/>
      <family val="0"/>
    </font>
    <font>
      <sz val="8.5"/>
      <color indexed="8"/>
      <name val="Verdana"/>
      <family val="0"/>
    </font>
    <font>
      <sz val="11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96" fontId="0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3" fillId="0" borderId="0" xfId="55" applyFont="1">
      <alignment/>
      <protection/>
    </xf>
    <xf numFmtId="0" fontId="6" fillId="0" borderId="10" xfId="55" applyFont="1" applyBorder="1" applyAlignment="1" applyProtection="1">
      <alignment horizontal="center" vertical="top" wrapText="1"/>
      <protection locked="0"/>
    </xf>
    <xf numFmtId="0" fontId="3" fillId="0" borderId="0" xfId="55" applyFont="1" applyProtection="1">
      <alignment/>
      <protection locked="0"/>
    </xf>
    <xf numFmtId="49" fontId="6" fillId="0" borderId="10" xfId="55" applyNumberFormat="1" applyFont="1" applyBorder="1" applyAlignment="1" applyProtection="1">
      <alignment horizontal="center" vertical="top" wrapText="1"/>
      <protection locked="0"/>
    </xf>
    <xf numFmtId="0" fontId="7" fillId="0" borderId="10" xfId="55" applyFont="1" applyBorder="1" applyAlignment="1" applyProtection="1">
      <alignment horizontal="center" vertical="top" wrapText="1"/>
      <protection locked="0"/>
    </xf>
    <xf numFmtId="4" fontId="4" fillId="0" borderId="10" xfId="55" applyNumberFormat="1" applyFont="1" applyBorder="1" applyAlignment="1" applyProtection="1">
      <alignment horizontal="right" vertical="top" wrapText="1"/>
      <protection/>
    </xf>
    <xf numFmtId="0" fontId="3" fillId="0" borderId="0" xfId="55" applyFont="1" applyProtection="1">
      <alignment/>
      <protection/>
    </xf>
    <xf numFmtId="4" fontId="4" fillId="33" borderId="10" xfId="55" applyNumberFormat="1" applyFont="1" applyFill="1" applyBorder="1" applyAlignment="1" applyProtection="1">
      <alignment horizontal="right" vertical="top" wrapText="1"/>
      <protection/>
    </xf>
    <xf numFmtId="10" fontId="4" fillId="33" borderId="10" xfId="55" applyNumberFormat="1" applyFont="1" applyFill="1" applyBorder="1" applyAlignment="1" applyProtection="1">
      <alignment horizontal="right" vertical="top" wrapText="1"/>
      <protection/>
    </xf>
    <xf numFmtId="4" fontId="6" fillId="0" borderId="10" xfId="55" applyNumberFormat="1" applyFont="1" applyBorder="1" applyAlignment="1" applyProtection="1">
      <alignment horizontal="right" vertical="top" wrapText="1"/>
      <protection/>
    </xf>
    <xf numFmtId="49" fontId="2" fillId="0" borderId="10" xfId="55" applyNumberFormat="1" applyFont="1" applyBorder="1" applyAlignment="1" applyProtection="1">
      <alignment horizontal="center" vertical="top" wrapText="1"/>
      <protection locked="0"/>
    </xf>
    <xf numFmtId="4" fontId="2" fillId="0" borderId="10" xfId="55" applyNumberFormat="1" applyFont="1" applyBorder="1" applyAlignment="1" applyProtection="1">
      <alignment horizontal="right" vertical="top" wrapText="1"/>
      <protection locked="0"/>
    </xf>
    <xf numFmtId="4" fontId="2" fillId="0" borderId="10" xfId="55" applyNumberFormat="1" applyFont="1" applyBorder="1" applyAlignment="1" applyProtection="1">
      <alignment horizontal="right" vertical="top" wrapText="1"/>
      <protection/>
    </xf>
    <xf numFmtId="49" fontId="2" fillId="33" borderId="10" xfId="55" applyNumberFormat="1" applyFont="1" applyFill="1" applyBorder="1" applyAlignment="1" applyProtection="1">
      <alignment horizontal="center" vertical="top" wrapText="1"/>
      <protection/>
    </xf>
    <xf numFmtId="0" fontId="2" fillId="0" borderId="10" xfId="55" applyFont="1" applyBorder="1" applyAlignment="1" applyProtection="1">
      <alignment vertical="top" wrapText="1"/>
      <protection locked="0"/>
    </xf>
    <xf numFmtId="0" fontId="8" fillId="33" borderId="10" xfId="55" applyFont="1" applyFill="1" applyBorder="1" applyAlignment="1" applyProtection="1">
      <alignment vertical="top" wrapText="1"/>
      <protection/>
    </xf>
    <xf numFmtId="0" fontId="2" fillId="0" borderId="10" xfId="55" applyFont="1" applyBorder="1" applyAlignment="1" applyProtection="1">
      <alignment vertical="top" wrapText="1"/>
      <protection/>
    </xf>
    <xf numFmtId="10" fontId="4" fillId="0" borderId="10" xfId="55" applyNumberFormat="1" applyFont="1" applyFill="1" applyBorder="1" applyAlignment="1" applyProtection="1">
      <alignment horizontal="right" vertical="top" wrapText="1"/>
      <protection/>
    </xf>
    <xf numFmtId="10" fontId="3" fillId="0" borderId="10" xfId="55" applyNumberFormat="1" applyFont="1" applyFill="1" applyBorder="1" applyAlignment="1" applyProtection="1">
      <alignment horizontal="right" vertical="top" wrapText="1"/>
      <protection/>
    </xf>
    <xf numFmtId="4" fontId="6" fillId="0" borderId="10" xfId="55" applyNumberFormat="1" applyFont="1" applyBorder="1" applyAlignment="1" applyProtection="1">
      <alignment horizontal="right" vertical="top" wrapText="1"/>
      <protection locked="0"/>
    </xf>
    <xf numFmtId="0" fontId="4" fillId="0" borderId="10" xfId="55" applyFont="1" applyBorder="1" applyAlignment="1" applyProtection="1">
      <alignment horizontal="center" vertical="top" wrapText="1"/>
      <protection locked="0"/>
    </xf>
    <xf numFmtId="196" fontId="3" fillId="0" borderId="10" xfId="42" applyFont="1" applyFill="1" applyBorder="1" applyAlignment="1" applyProtection="1">
      <alignment/>
      <protection/>
    </xf>
    <xf numFmtId="49" fontId="3" fillId="0" borderId="10" xfId="55" applyNumberFormat="1" applyFont="1" applyBorder="1" applyAlignment="1" applyProtection="1">
      <alignment horizontal="center" vertical="top" wrapText="1"/>
      <protection/>
    </xf>
    <xf numFmtId="4" fontId="3" fillId="0" borderId="10" xfId="55" applyNumberFormat="1" applyFont="1" applyBorder="1" applyAlignment="1" applyProtection="1">
      <alignment horizontal="right" vertical="top" wrapText="1"/>
      <protection/>
    </xf>
    <xf numFmtId="49" fontId="3" fillId="0" borderId="10" xfId="55" applyNumberFormat="1" applyFont="1" applyBorder="1" applyAlignment="1" applyProtection="1">
      <alignment horizontal="center" vertical="top" wrapText="1"/>
      <protection locked="0"/>
    </xf>
    <xf numFmtId="49" fontId="4" fillId="0" borderId="10" xfId="55" applyNumberFormat="1" applyFont="1" applyBorder="1" applyAlignment="1" applyProtection="1">
      <alignment horizontal="center" vertical="top" wrapText="1"/>
      <protection locked="0"/>
    </xf>
    <xf numFmtId="49" fontId="7" fillId="0" borderId="10" xfId="55" applyNumberFormat="1" applyFont="1" applyBorder="1" applyAlignment="1" applyProtection="1">
      <alignment horizontal="center" vertical="top" wrapText="1"/>
      <protection locked="0"/>
    </xf>
    <xf numFmtId="0" fontId="4" fillId="0" borderId="10" xfId="55" applyFont="1" applyBorder="1" applyAlignment="1" applyProtection="1">
      <alignment horizontal="left" vertical="top" wrapText="1"/>
      <protection locked="0"/>
    </xf>
    <xf numFmtId="49" fontId="2" fillId="33" borderId="10" xfId="55" applyNumberFormat="1" applyFont="1" applyFill="1" applyBorder="1" applyAlignment="1" applyProtection="1">
      <alignment horizontal="center" vertical="top" wrapText="1"/>
      <protection locked="0"/>
    </xf>
    <xf numFmtId="0" fontId="8" fillId="33" borderId="10" xfId="55" applyFont="1" applyFill="1" applyBorder="1" applyAlignment="1" applyProtection="1">
      <alignment vertical="top" wrapText="1"/>
      <protection locked="0"/>
    </xf>
    <xf numFmtId="0" fontId="6" fillId="0" borderId="10" xfId="55" applyFont="1" applyBorder="1" applyAlignment="1" applyProtection="1">
      <alignment vertical="top" wrapText="1"/>
      <protection locked="0"/>
    </xf>
    <xf numFmtId="10" fontId="6" fillId="0" borderId="10" xfId="55" applyNumberFormat="1" applyFont="1" applyFill="1" applyBorder="1" applyAlignment="1" applyProtection="1">
      <alignment horizontal="right" vertical="top" wrapText="1"/>
      <protection/>
    </xf>
    <xf numFmtId="0" fontId="8" fillId="34" borderId="10" xfId="55" applyFont="1" applyFill="1" applyBorder="1" applyAlignment="1" applyProtection="1">
      <alignment horizontal="justify" vertical="top" wrapText="1"/>
      <protection locked="0"/>
    </xf>
    <xf numFmtId="10" fontId="2" fillId="0" borderId="10" xfId="55" applyNumberFormat="1" applyFont="1" applyFill="1" applyBorder="1" applyAlignment="1" applyProtection="1">
      <alignment horizontal="right" vertical="top" wrapText="1"/>
      <protection/>
    </xf>
    <xf numFmtId="49" fontId="2" fillId="34" borderId="10" xfId="55" applyNumberFormat="1" applyFont="1" applyFill="1" applyBorder="1" applyProtection="1">
      <alignment/>
      <protection locked="0"/>
    </xf>
    <xf numFmtId="0" fontId="9" fillId="34" borderId="10" xfId="55" applyFont="1" applyFill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left" vertical="center"/>
      <protection/>
    </xf>
    <xf numFmtId="0" fontId="4" fillId="0" borderId="10" xfId="55" applyFont="1" applyBorder="1" applyAlignment="1" applyProtection="1">
      <alignment horizontal="justify" vertical="top" wrapText="1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196" fontId="2" fillId="0" borderId="10" xfId="42" applyFont="1" applyFill="1" applyBorder="1" applyAlignment="1" applyProtection="1">
      <alignment horizontal="right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55" applyFont="1" applyProtection="1">
      <alignment/>
      <protection/>
    </xf>
    <xf numFmtId="49" fontId="3" fillId="33" borderId="10" xfId="55" applyNumberFormat="1" applyFont="1" applyFill="1" applyBorder="1" applyAlignment="1" applyProtection="1">
      <alignment horizontal="center" vertical="top" wrapText="1"/>
      <protection/>
    </xf>
    <xf numFmtId="0" fontId="4" fillId="33" borderId="10" xfId="55" applyFont="1" applyFill="1" applyBorder="1" applyAlignment="1" applyProtection="1">
      <alignment horizontal="left" vertical="top" wrapText="1"/>
      <protection/>
    </xf>
    <xf numFmtId="49" fontId="6" fillId="0" borderId="10" xfId="55" applyNumberFormat="1" applyFont="1" applyBorder="1" applyAlignment="1" applyProtection="1">
      <alignment horizontal="left" vertical="top" wrapText="1"/>
      <protection locked="0"/>
    </xf>
    <xf numFmtId="49" fontId="2" fillId="0" borderId="10" xfId="55" applyNumberFormat="1" applyFont="1" applyBorder="1" applyAlignment="1" applyProtection="1">
      <alignment horizontal="right" vertical="top" wrapText="1"/>
      <protection locked="0"/>
    </xf>
    <xf numFmtId="49" fontId="6" fillId="0" borderId="10" xfId="55" applyNumberFormat="1" applyFont="1" applyBorder="1" applyAlignment="1" applyProtection="1">
      <alignment horizontal="left" vertical="top" wrapText="1"/>
      <protection/>
    </xf>
    <xf numFmtId="0" fontId="6" fillId="0" borderId="10" xfId="55" applyFont="1" applyBorder="1" applyAlignment="1" applyProtection="1">
      <alignment vertical="top" wrapText="1"/>
      <protection/>
    </xf>
    <xf numFmtId="49" fontId="2" fillId="0" borderId="0" xfId="55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Border="1" applyAlignment="1">
      <alignment/>
    </xf>
    <xf numFmtId="0" fontId="4" fillId="0" borderId="10" xfId="55" applyFont="1" applyBorder="1" applyAlignment="1" applyProtection="1">
      <alignment horizontal="left" vertical="top" wrapText="1"/>
      <protection/>
    </xf>
    <xf numFmtId="49" fontId="10" fillId="0" borderId="10" xfId="55" applyNumberFormat="1" applyFont="1" applyBorder="1" applyAlignment="1" applyProtection="1">
      <alignment horizontal="center" vertical="top" wrapText="1"/>
      <protection locked="0"/>
    </xf>
    <xf numFmtId="49" fontId="2" fillId="0" borderId="10" xfId="55" applyNumberFormat="1" applyFont="1" applyBorder="1" applyAlignment="1" applyProtection="1">
      <alignment horizontal="left" vertical="top" wrapText="1"/>
      <protection locked="0"/>
    </xf>
    <xf numFmtId="49" fontId="10" fillId="0" borderId="10" xfId="55" applyNumberFormat="1" applyFont="1" applyBorder="1" applyAlignment="1" applyProtection="1">
      <alignment horizontal="left" vertical="top" wrapText="1" indent="1"/>
      <protection locked="0"/>
    </xf>
    <xf numFmtId="49" fontId="10" fillId="0" borderId="10" xfId="55" applyNumberFormat="1" applyFont="1" applyBorder="1" applyAlignment="1" applyProtection="1">
      <alignment horizontal="right" vertical="top" wrapText="1"/>
      <protection locked="0"/>
    </xf>
    <xf numFmtId="4" fontId="6" fillId="33" borderId="10" xfId="55" applyNumberFormat="1" applyFont="1" applyFill="1" applyBorder="1" applyAlignment="1" applyProtection="1">
      <alignment horizontal="right" vertical="top" wrapText="1"/>
      <protection locked="0"/>
    </xf>
    <xf numFmtId="0" fontId="14" fillId="0" borderId="10" xfId="55" applyFont="1" applyBorder="1" applyAlignment="1" applyProtection="1">
      <alignment vertical="top" wrapText="1"/>
      <protection locked="0"/>
    </xf>
    <xf numFmtId="0" fontId="2" fillId="0" borderId="10" xfId="55" applyFont="1" applyFill="1" applyBorder="1" applyAlignment="1" applyProtection="1">
      <alignment vertical="top" wrapText="1"/>
      <protection locked="0"/>
    </xf>
    <xf numFmtId="4" fontId="2" fillId="0" borderId="10" xfId="55" applyNumberFormat="1" applyFont="1" applyFill="1" applyBorder="1" applyAlignment="1" applyProtection="1">
      <alignment horizontal="right" vertical="top" wrapText="1"/>
      <protection locked="0"/>
    </xf>
    <xf numFmtId="10" fontId="7" fillId="33" borderId="10" xfId="55" applyNumberFormat="1" applyFont="1" applyFill="1" applyBorder="1" applyAlignment="1" applyProtection="1">
      <alignment horizontal="right" vertical="top" wrapText="1"/>
      <protection/>
    </xf>
    <xf numFmtId="196" fontId="4" fillId="0" borderId="10" xfId="42" applyFont="1" applyFill="1" applyBorder="1" applyAlignment="1" applyProtection="1">
      <alignment/>
      <protection/>
    </xf>
    <xf numFmtId="49" fontId="2" fillId="0" borderId="10" xfId="55" applyNumberFormat="1" applyFont="1" applyBorder="1" applyAlignment="1" applyProtection="1">
      <alignment horizontal="right" vertical="top" wrapText="1"/>
      <protection/>
    </xf>
    <xf numFmtId="10" fontId="2" fillId="0" borderId="10" xfId="0" applyNumberFormat="1" applyFont="1" applyBorder="1" applyAlignment="1" applyProtection="1">
      <alignment horizontal="right"/>
      <protection/>
    </xf>
    <xf numFmtId="4" fontId="6" fillId="33" borderId="10" xfId="0" applyNumberFormat="1" applyFont="1" applyFill="1" applyBorder="1" applyAlignment="1" applyProtection="1">
      <alignment/>
      <protection/>
    </xf>
    <xf numFmtId="10" fontId="6" fillId="33" borderId="10" xfId="0" applyNumberFormat="1" applyFont="1" applyFill="1" applyBorder="1" applyAlignment="1" applyProtection="1">
      <alignment/>
      <protection/>
    </xf>
    <xf numFmtId="0" fontId="15" fillId="0" borderId="0" xfId="0" applyFont="1" applyAlignment="1">
      <alignment/>
    </xf>
    <xf numFmtId="0" fontId="2" fillId="0" borderId="11" xfId="55" applyFont="1" applyFill="1" applyBorder="1" applyAlignment="1" applyProtection="1">
      <alignment vertical="top" wrapText="1"/>
      <protection locked="0"/>
    </xf>
    <xf numFmtId="0" fontId="6" fillId="0" borderId="10" xfId="55" applyFont="1" applyBorder="1" applyAlignment="1" applyProtection="1">
      <alignment horizontal="center" vertical="center" wrapText="1"/>
      <protection locked="0"/>
    </xf>
    <xf numFmtId="49" fontId="4" fillId="0" borderId="10" xfId="55" applyNumberFormat="1" applyFont="1" applyBorder="1" applyAlignment="1" applyProtection="1">
      <alignment horizontal="center" vertical="center" wrapText="1"/>
      <protection locked="0"/>
    </xf>
    <xf numFmtId="4" fontId="2" fillId="0" borderId="11" xfId="55" applyNumberFormat="1" applyFont="1" applyFill="1" applyBorder="1" applyAlignment="1" applyProtection="1">
      <alignment horizontal="right" vertical="top" wrapText="1"/>
      <protection locked="0"/>
    </xf>
    <xf numFmtId="10" fontId="3" fillId="0" borderId="11" xfId="55" applyNumberFormat="1" applyFont="1" applyFill="1" applyBorder="1" applyAlignment="1" applyProtection="1">
      <alignment horizontal="right" vertical="top" wrapText="1"/>
      <protection/>
    </xf>
    <xf numFmtId="49" fontId="6" fillId="0" borderId="10" xfId="55" applyNumberFormat="1" applyFont="1" applyBorder="1" applyAlignment="1" applyProtection="1">
      <alignment horizontal="right" vertical="top" wrapText="1"/>
      <protection locked="0"/>
    </xf>
    <xf numFmtId="4" fontId="4" fillId="0" borderId="0" xfId="55" applyNumberFormat="1" applyFont="1">
      <alignment/>
      <protection/>
    </xf>
    <xf numFmtId="4" fontId="4" fillId="0" borderId="0" xfId="55" applyNumberFormat="1" applyFont="1" applyProtection="1">
      <alignment/>
      <protection/>
    </xf>
    <xf numFmtId="4" fontId="4" fillId="0" borderId="0" xfId="55" applyNumberFormat="1" applyFont="1" applyProtection="1">
      <alignment/>
      <protection locked="0"/>
    </xf>
    <xf numFmtId="0" fontId="4" fillId="0" borderId="10" xfId="55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 applyProtection="1">
      <alignment horizontal="center"/>
      <protection/>
    </xf>
    <xf numFmtId="0" fontId="7" fillId="0" borderId="10" xfId="55" applyFont="1" applyBorder="1" applyAlignment="1" applyProtection="1">
      <alignment horizontal="left" vertical="top" wrapText="1"/>
      <protection locked="0"/>
    </xf>
    <xf numFmtId="0" fontId="3" fillId="0" borderId="10" xfId="55" applyFont="1" applyBorder="1" applyAlignment="1" applyProtection="1">
      <alignment horizontal="left" vertical="top" wrapText="1"/>
      <protection/>
    </xf>
    <xf numFmtId="4" fontId="7" fillId="0" borderId="10" xfId="55" applyNumberFormat="1" applyFont="1" applyBorder="1" applyAlignment="1" applyProtection="1">
      <alignment horizontal="right" vertical="top" wrapText="1"/>
      <protection locked="0"/>
    </xf>
    <xf numFmtId="4" fontId="6" fillId="0" borderId="10" xfId="55" applyNumberFormat="1" applyFont="1" applyBorder="1" applyAlignment="1" applyProtection="1">
      <alignment horizontal="right" vertical="center" wrapText="1"/>
      <protection locked="0"/>
    </xf>
    <xf numFmtId="4" fontId="4" fillId="0" borderId="10" xfId="55" applyNumberFormat="1" applyFont="1" applyBorder="1" applyAlignment="1" applyProtection="1">
      <alignment horizontal="right" vertical="center" wrapText="1"/>
      <protection locked="0"/>
    </xf>
    <xf numFmtId="49" fontId="3" fillId="0" borderId="10" xfId="55" applyNumberFormat="1" applyFont="1" applyBorder="1" applyAlignment="1" applyProtection="1">
      <alignment horizontal="right" vertical="top" wrapText="1"/>
      <protection/>
    </xf>
    <xf numFmtId="0" fontId="9" fillId="0" borderId="10" xfId="55" applyFont="1" applyBorder="1" applyAlignment="1" applyProtection="1">
      <alignment horizontal="left" vertical="center" wrapText="1"/>
      <protection locked="0"/>
    </xf>
    <xf numFmtId="0" fontId="9" fillId="0" borderId="10" xfId="55" applyFont="1" applyBorder="1" applyAlignment="1" applyProtection="1">
      <alignment horizontal="center" vertical="center" wrapText="1"/>
      <protection locked="0"/>
    </xf>
    <xf numFmtId="4" fontId="10" fillId="0" borderId="10" xfId="55" applyNumberFormat="1" applyFont="1" applyBorder="1" applyAlignment="1" applyProtection="1">
      <alignment horizontal="right" vertical="top" wrapText="1"/>
      <protection/>
    </xf>
    <xf numFmtId="4" fontId="10" fillId="0" borderId="10" xfId="55" applyNumberFormat="1" applyFont="1" applyBorder="1" applyAlignment="1" applyProtection="1">
      <alignment horizontal="right" vertical="top" wrapText="1"/>
      <protection locked="0"/>
    </xf>
    <xf numFmtId="4" fontId="7" fillId="0" borderId="10" xfId="55" applyNumberFormat="1" applyFont="1" applyBorder="1" applyAlignment="1" applyProtection="1">
      <alignment horizontal="center" vertical="top" wrapText="1"/>
      <protection locked="0"/>
    </xf>
    <xf numFmtId="4" fontId="6" fillId="0" borderId="10" xfId="55" applyNumberFormat="1" applyFont="1" applyBorder="1" applyAlignment="1" applyProtection="1">
      <alignment horizontal="center" vertical="center" wrapText="1"/>
      <protection locked="0"/>
    </xf>
    <xf numFmtId="10" fontId="7" fillId="0" borderId="10" xfId="55" applyNumberFormat="1" applyFont="1" applyBorder="1" applyAlignment="1" applyProtection="1">
      <alignment horizontal="center" vertical="top" wrapText="1"/>
      <protection locked="0"/>
    </xf>
    <xf numFmtId="10" fontId="6" fillId="0" borderId="10" xfId="55" applyNumberFormat="1" applyFont="1" applyBorder="1" applyAlignment="1" applyProtection="1">
      <alignment horizontal="center" vertical="top" wrapText="1"/>
      <protection locked="0"/>
    </xf>
    <xf numFmtId="4" fontId="3" fillId="0" borderId="0" xfId="55" applyNumberFormat="1" applyFont="1">
      <alignment/>
      <protection/>
    </xf>
    <xf numFmtId="4" fontId="7" fillId="0" borderId="10" xfId="55" applyNumberFormat="1" applyFont="1" applyBorder="1" applyAlignment="1" applyProtection="1">
      <alignment horizontal="right" vertical="top" wrapText="1"/>
      <protection/>
    </xf>
    <xf numFmtId="4" fontId="7" fillId="34" borderId="10" xfId="55" applyNumberFormat="1" applyFont="1" applyFill="1" applyBorder="1">
      <alignment/>
      <protection/>
    </xf>
    <xf numFmtId="4" fontId="7" fillId="33" borderId="10" xfId="55" applyNumberFormat="1" applyFont="1" applyFill="1" applyBorder="1" applyAlignment="1" applyProtection="1">
      <alignment horizontal="right" vertical="top" wrapText="1"/>
      <protection/>
    </xf>
    <xf numFmtId="10" fontId="10" fillId="0" borderId="10" xfId="55" applyNumberFormat="1" applyFont="1" applyFill="1" applyBorder="1" applyAlignment="1" applyProtection="1">
      <alignment horizontal="right" vertical="top" wrapText="1"/>
      <protection/>
    </xf>
    <xf numFmtId="10" fontId="7" fillId="0" borderId="10" xfId="55" applyNumberFormat="1" applyFont="1" applyFill="1" applyBorder="1" applyAlignment="1" applyProtection="1">
      <alignment horizontal="right" vertical="top" wrapText="1"/>
      <protection/>
    </xf>
    <xf numFmtId="4" fontId="6" fillId="0" borderId="10" xfId="55" applyNumberFormat="1" applyFont="1" applyBorder="1" applyAlignment="1" applyProtection="1">
      <alignment horizontal="right" vertical="top" wrapText="1"/>
      <protection locked="0"/>
    </xf>
    <xf numFmtId="10" fontId="3" fillId="0" borderId="0" xfId="55" applyNumberFormat="1" applyFont="1" applyProtection="1">
      <alignment/>
      <protection/>
    </xf>
    <xf numFmtId="10" fontId="3" fillId="0" borderId="0" xfId="55" applyNumberFormat="1" applyFont="1" applyProtection="1">
      <alignment/>
      <protection locked="0"/>
    </xf>
    <xf numFmtId="10" fontId="3" fillId="0" borderId="0" xfId="55" applyNumberFormat="1" applyFont="1">
      <alignment/>
      <protection/>
    </xf>
    <xf numFmtId="10" fontId="4" fillId="0" borderId="0" xfId="55" applyNumberFormat="1" applyFont="1" applyAlignment="1" applyProtection="1">
      <alignment horizontal="center"/>
      <protection locked="0"/>
    </xf>
    <xf numFmtId="10" fontId="4" fillId="0" borderId="0" xfId="55" applyNumberFormat="1" applyFont="1" applyProtection="1">
      <alignment/>
      <protection locked="0"/>
    </xf>
    <xf numFmtId="9" fontId="3" fillId="0" borderId="0" xfId="55" applyNumberFormat="1" applyFont="1" applyProtection="1">
      <alignment/>
      <protection locked="0"/>
    </xf>
    <xf numFmtId="10" fontId="10" fillId="0" borderId="0" xfId="55" applyNumberFormat="1" applyFont="1" applyProtection="1">
      <alignment/>
      <protection/>
    </xf>
    <xf numFmtId="9" fontId="17" fillId="0" borderId="0" xfId="58" applyFont="1" applyAlignment="1">
      <alignment vertical="top" wrapText="1"/>
    </xf>
    <xf numFmtId="9" fontId="1" fillId="0" borderId="0" xfId="58" applyFont="1" applyAlignment="1" applyProtection="1">
      <alignment/>
      <protection/>
    </xf>
    <xf numFmtId="4" fontId="4" fillId="0" borderId="12" xfId="55" applyNumberFormat="1" applyFont="1" applyBorder="1" applyAlignment="1" applyProtection="1">
      <alignment horizontal="right" vertical="center" wrapText="1"/>
      <protection locked="0"/>
    </xf>
    <xf numFmtId="9" fontId="1" fillId="0" borderId="10" xfId="58" applyFont="1" applyBorder="1" applyAlignment="1" applyProtection="1">
      <alignment horizontal="center" vertical="top" wrapText="1"/>
      <protection locked="0"/>
    </xf>
    <xf numFmtId="9" fontId="4" fillId="0" borderId="10" xfId="58" applyFont="1" applyBorder="1" applyAlignment="1" applyProtection="1">
      <alignment horizontal="center" vertical="top" wrapText="1"/>
      <protection locked="0"/>
    </xf>
    <xf numFmtId="9" fontId="10" fillId="0" borderId="0" xfId="55" applyNumberFormat="1" applyFont="1" applyProtection="1">
      <alignment/>
      <protection/>
    </xf>
    <xf numFmtId="2" fontId="0" fillId="0" borderId="0" xfId="0" applyNumberFormat="1" applyAlignment="1">
      <alignment/>
    </xf>
    <xf numFmtId="2" fontId="6" fillId="0" borderId="10" xfId="55" applyNumberFormat="1" applyFont="1" applyBorder="1" applyAlignment="1" applyProtection="1">
      <alignment horizontal="center" vertical="top" wrapText="1"/>
      <protection locked="0"/>
    </xf>
    <xf numFmtId="2" fontId="6" fillId="0" borderId="13" xfId="55" applyNumberFormat="1" applyFont="1" applyBorder="1" applyAlignment="1" applyProtection="1">
      <alignment horizontal="center" vertical="top" wrapText="1"/>
      <protection locked="0"/>
    </xf>
    <xf numFmtId="2" fontId="6" fillId="0" borderId="10" xfId="55" applyNumberFormat="1" applyFont="1" applyFill="1" applyBorder="1" applyAlignment="1" applyProtection="1">
      <alignment horizontal="right" vertical="top" wrapText="1"/>
      <protection/>
    </xf>
    <xf numFmtId="2" fontId="2" fillId="0" borderId="10" xfId="55" applyNumberFormat="1" applyFont="1" applyFill="1" applyBorder="1" applyAlignment="1" applyProtection="1">
      <alignment horizontal="right" vertical="top" wrapText="1"/>
      <protection/>
    </xf>
    <xf numFmtId="0" fontId="3" fillId="0" borderId="0" xfId="55" applyNumberFormat="1" applyFont="1" applyProtection="1">
      <alignment/>
      <protection/>
    </xf>
    <xf numFmtId="2" fontId="17" fillId="0" borderId="14" xfId="58" applyNumberFormat="1" applyFont="1" applyBorder="1" applyAlignment="1">
      <alignment vertical="center"/>
    </xf>
    <xf numFmtId="2" fontId="16" fillId="0" borderId="0" xfId="58" applyNumberFormat="1" applyFont="1" applyAlignment="1">
      <alignment vertical="top"/>
    </xf>
    <xf numFmtId="2" fontId="4" fillId="0" borderId="12" xfId="55" applyNumberFormat="1" applyFont="1" applyFill="1" applyBorder="1" applyAlignment="1" applyProtection="1">
      <alignment horizontal="right" vertical="top" wrapText="1"/>
      <protection/>
    </xf>
    <xf numFmtId="0" fontId="18" fillId="0" borderId="0" xfId="0" applyFont="1" applyAlignment="1">
      <alignment/>
    </xf>
    <xf numFmtId="0" fontId="0" fillId="0" borderId="10" xfId="0" applyFont="1" applyBorder="1" applyAlignment="1">
      <alignment/>
    </xf>
    <xf numFmtId="0" fontId="3" fillId="0" borderId="10" xfId="55" applyFont="1" applyFill="1" applyBorder="1" applyAlignment="1" applyProtection="1">
      <alignment vertical="top" wrapText="1"/>
      <protection locked="0"/>
    </xf>
    <xf numFmtId="4" fontId="1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6" fillId="0" borderId="10" xfId="55" applyNumberFormat="1" applyFont="1" applyBorder="1" applyAlignment="1" applyProtection="1">
      <alignment horizontal="right" vertical="top" wrapText="1"/>
      <protection locked="0"/>
    </xf>
    <xf numFmtId="49" fontId="2" fillId="0" borderId="10" xfId="55" applyNumberFormat="1" applyFont="1" applyBorder="1" applyAlignment="1" applyProtection="1">
      <alignment horizontal="right" vertical="top" wrapText="1"/>
      <protection locked="0"/>
    </xf>
    <xf numFmtId="0" fontId="4" fillId="0" borderId="0" xfId="55" applyFont="1" applyProtection="1">
      <alignment/>
      <protection locked="0"/>
    </xf>
    <xf numFmtId="49" fontId="6" fillId="0" borderId="10" xfId="55" applyNumberFormat="1" applyFont="1" applyBorder="1" applyAlignment="1" applyProtection="1">
      <alignment horizontal="left" vertical="top" wrapText="1"/>
      <protection locked="0"/>
    </xf>
    <xf numFmtId="49" fontId="2" fillId="0" borderId="10" xfId="55" applyNumberFormat="1" applyFont="1" applyBorder="1" applyAlignment="1" applyProtection="1">
      <alignment horizontal="left" vertical="top" wrapText="1"/>
      <protection locked="0"/>
    </xf>
    <xf numFmtId="0" fontId="2" fillId="0" borderId="10" xfId="55" applyFont="1" applyBorder="1" applyAlignment="1" applyProtection="1">
      <alignment vertical="top" wrapText="1"/>
      <protection locked="0"/>
    </xf>
    <xf numFmtId="49" fontId="2" fillId="0" borderId="0" xfId="55" applyNumberFormat="1" applyFont="1" applyBorder="1" applyAlignment="1" applyProtection="1">
      <alignment horizontal="right" vertical="top" wrapText="1"/>
      <protection locked="0"/>
    </xf>
    <xf numFmtId="0" fontId="2" fillId="0" borderId="11" xfId="55" applyFont="1" applyBorder="1" applyAlignment="1" applyProtection="1">
      <alignment vertical="top" wrapText="1"/>
      <protection locked="0"/>
    </xf>
    <xf numFmtId="4" fontId="2" fillId="0" borderId="0" xfId="55" applyNumberFormat="1" applyFont="1" applyBorder="1" applyAlignment="1" applyProtection="1">
      <alignment horizontal="right" vertical="top" wrapText="1"/>
      <protection locked="0"/>
    </xf>
    <xf numFmtId="10" fontId="2" fillId="0" borderId="0" xfId="55" applyNumberFormat="1" applyFont="1" applyFill="1" applyBorder="1" applyAlignment="1" applyProtection="1">
      <alignment horizontal="right" vertical="top" wrapText="1"/>
      <protection/>
    </xf>
    <xf numFmtId="0" fontId="6" fillId="0" borderId="10" xfId="55" applyFont="1" applyBorder="1" applyAlignment="1" applyProtection="1">
      <alignment horizontal="center" vertical="center" wrapText="1"/>
      <protection locked="0"/>
    </xf>
    <xf numFmtId="49" fontId="4" fillId="0" borderId="10" xfId="55" applyNumberFormat="1" applyFont="1" applyBorder="1" applyAlignment="1" applyProtection="1">
      <alignment horizontal="center" vertical="center" wrapText="1"/>
      <protection locked="0"/>
    </xf>
    <xf numFmtId="0" fontId="5" fillId="0" borderId="10" xfId="55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/>
    </xf>
    <xf numFmtId="0" fontId="4" fillId="0" borderId="10" xfId="55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Kalinovik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Структура план.расхода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8"/>
          <c:y val="0.28375"/>
          <c:w val="0.25625"/>
          <c:h val="0.54375"/>
        </c:manualLayout>
      </c:layout>
      <c:pieChart>
        <c:varyColors val="1"/>
        <c:ser>
          <c:idx val="0"/>
          <c:order val="0"/>
          <c:tx>
            <c:strRef>
              <c:f>'Орг таб'!$D$1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CCFF"/>
            </a:solidFill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3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34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3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34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'Орг таб'!$B$3:$B$6</c:f>
              <c:strCache/>
            </c:strRef>
          </c:cat>
          <c:val>
            <c:numRef>
              <c:f>'Орг таб'!$D$3:$D$6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65"/>
          <c:y val="0.435"/>
          <c:w val="0.23675"/>
          <c:h val="0.23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125"/>
          <c:w val="0.66325"/>
          <c:h val="0.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'Орг таб'!$C$1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'Орг таб'!$B$3:$B$6</c:f>
              <c:strCache/>
            </c:strRef>
          </c:cat>
          <c:val>
            <c:numRef>
              <c:f>'Орг таб'!$C$3:$C$6</c:f>
              <c:numCache/>
            </c:numRef>
          </c:val>
        </c:ser>
        <c:ser>
          <c:idx val="1"/>
          <c:order val="1"/>
          <c:tx>
            <c:strRef>
              <c:f>'Орг таб'!$D$1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'Орг таб'!$B$3:$B$6</c:f>
              <c:strCache/>
            </c:strRef>
          </c:cat>
          <c:val>
            <c:numRef>
              <c:f>'Орг таб'!$D$3:$D$6</c:f>
              <c:numCache/>
            </c:numRef>
          </c:val>
        </c:ser>
        <c:axId val="53966771"/>
        <c:axId val="15938892"/>
      </c:barChart>
      <c:catAx>
        <c:axId val="53966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938892"/>
        <c:crossesAt val="0"/>
        <c:auto val="1"/>
        <c:lblOffset val="100"/>
        <c:tickLblSkip val="2"/>
        <c:noMultiLvlLbl val="0"/>
      </c:catAx>
      <c:valAx>
        <c:axId val="15938892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_-* #,##0.00_-;\-* #,##0.00_-;_-* \-??_-;_-@_-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539667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6"/>
          <c:y val="0.3375"/>
          <c:w val="0.29725"/>
          <c:h val="0.234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625"/>
          <c:w val="0.644"/>
          <c:h val="0.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Функц!#REF!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Функц!$B$5:$B$14</c:f>
              <c:strCache/>
            </c:strRef>
          </c:cat>
          <c:val>
            <c:numRef>
              <c:f>Функц!#REF!</c:f>
            </c:numRef>
          </c:val>
        </c:ser>
        <c:ser>
          <c:idx val="1"/>
          <c:order val="1"/>
          <c:tx>
            <c:strRef>
              <c:f>Функц!$D$2</c:f>
              <c:strCache>
                <c:ptCount val="1"/>
                <c:pt idx="0">
                  <c:v>  Буџет за 2018 годину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Функц!$B$5:$B$14</c:f>
              <c:strCache/>
            </c:strRef>
          </c:cat>
          <c:val>
            <c:numRef>
              <c:f>Функц!$D$5:$D$14</c:f>
              <c:numCache/>
            </c:numRef>
          </c:val>
        </c:ser>
        <c:axId val="9232301"/>
        <c:axId val="15981846"/>
      </c:barChart>
      <c:catAx>
        <c:axId val="9232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15981846"/>
        <c:crossesAt val="0"/>
        <c:auto val="1"/>
        <c:lblOffset val="100"/>
        <c:tickLblSkip val="3"/>
        <c:noMultiLvlLbl val="0"/>
      </c:catAx>
      <c:valAx>
        <c:axId val="15981846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92323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375"/>
          <c:y val="0.33075"/>
          <c:w val="0.32225"/>
          <c:h val="0.23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66675</xdr:rowOff>
    </xdr:from>
    <xdr:to>
      <xdr:col>5</xdr:col>
      <xdr:colOff>676275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314325" y="1419225"/>
        <a:ext cx="58388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29</xdr:row>
      <xdr:rowOff>57150</xdr:rowOff>
    </xdr:from>
    <xdr:to>
      <xdr:col>5</xdr:col>
      <xdr:colOff>657225</xdr:colOff>
      <xdr:row>51</xdr:row>
      <xdr:rowOff>47625</xdr:rowOff>
    </xdr:to>
    <xdr:graphicFrame>
      <xdr:nvGraphicFramePr>
        <xdr:cNvPr id="2" name="Chart 2"/>
        <xdr:cNvGraphicFramePr/>
      </xdr:nvGraphicFramePr>
      <xdr:xfrm>
        <a:off x="314325" y="4410075"/>
        <a:ext cx="58197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18</xdr:row>
      <xdr:rowOff>104775</xdr:rowOff>
    </xdr:from>
    <xdr:to>
      <xdr:col>5</xdr:col>
      <xdr:colOff>0</xdr:colOff>
      <xdr:row>44</xdr:row>
      <xdr:rowOff>19050</xdr:rowOff>
    </xdr:to>
    <xdr:graphicFrame>
      <xdr:nvGraphicFramePr>
        <xdr:cNvPr id="1" name="Chart 1"/>
        <xdr:cNvGraphicFramePr/>
      </xdr:nvGraphicFramePr>
      <xdr:xfrm>
        <a:off x="114300" y="3152775"/>
        <a:ext cx="49625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2"/>
  <sheetViews>
    <sheetView zoomScalePageLayoutView="0" workbookViewId="0" topLeftCell="A10">
      <selection activeCell="H33" sqref="H33"/>
    </sheetView>
  </sheetViews>
  <sheetFormatPr defaultColWidth="9.00390625" defaultRowHeight="11.25"/>
  <cols>
    <col min="1" max="1" width="6.625" style="0" customWidth="1"/>
    <col min="2" max="2" width="39.50390625" style="0" customWidth="1"/>
    <col min="3" max="3" width="10.75390625" style="0" customWidth="1"/>
    <col min="4" max="4" width="9.75390625" style="0" customWidth="1"/>
    <col min="5" max="5" width="7.625" style="0" customWidth="1"/>
  </cols>
  <sheetData>
    <row r="2" spans="1:4" ht="18.75">
      <c r="A2" s="42"/>
      <c r="B2" s="43" t="s">
        <v>118</v>
      </c>
      <c r="C2" t="s">
        <v>123</v>
      </c>
      <c r="D2">
        <v>10910110</v>
      </c>
    </row>
    <row r="3" spans="1:5" s="7" customFormat="1" ht="15.75" customHeight="1">
      <c r="A3" s="139" t="s">
        <v>0</v>
      </c>
      <c r="B3" s="140" t="s">
        <v>1</v>
      </c>
      <c r="C3" s="138" t="s">
        <v>200</v>
      </c>
      <c r="D3" s="138" t="s">
        <v>201</v>
      </c>
      <c r="E3" s="2" t="s">
        <v>2</v>
      </c>
    </row>
    <row r="4" spans="1:5" s="7" customFormat="1" ht="19.5" customHeight="1">
      <c r="A4" s="139"/>
      <c r="B4" s="140"/>
      <c r="C4" s="138"/>
      <c r="D4" s="138"/>
      <c r="E4" s="2" t="s">
        <v>159</v>
      </c>
    </row>
    <row r="5" spans="1:5" s="44" customFormat="1" ht="11.25">
      <c r="A5" s="27" t="s">
        <v>5</v>
      </c>
      <c r="B5" s="5">
        <v>2</v>
      </c>
      <c r="C5" s="5">
        <v>3</v>
      </c>
      <c r="D5" s="5">
        <v>4</v>
      </c>
      <c r="E5" s="5">
        <v>5</v>
      </c>
    </row>
    <row r="6" spans="1:7" s="7" customFormat="1" ht="25.5">
      <c r="A6" s="45"/>
      <c r="B6" s="46" t="s">
        <v>10</v>
      </c>
      <c r="C6" s="8">
        <v>217445</v>
      </c>
      <c r="D6" s="8">
        <f>D7+D15</f>
        <v>217665</v>
      </c>
      <c r="E6" s="9">
        <f>D6/C6</f>
        <v>1.0010117500977258</v>
      </c>
      <c r="F6" s="76"/>
      <c r="G6" s="101"/>
    </row>
    <row r="7" spans="1:7" s="7" customFormat="1" ht="12.75">
      <c r="A7" s="47" t="s">
        <v>62</v>
      </c>
      <c r="B7" s="31" t="s">
        <v>140</v>
      </c>
      <c r="C7" s="6">
        <v>122000</v>
      </c>
      <c r="D7" s="6">
        <f>D8+D9</f>
        <v>118820</v>
      </c>
      <c r="E7" s="18">
        <f>D7/C7</f>
        <v>0.9739344262295082</v>
      </c>
      <c r="F7" s="101"/>
      <c r="G7" s="101"/>
    </row>
    <row r="8" spans="1:7" s="7" customFormat="1" ht="12.75" customHeight="1">
      <c r="A8" s="47" t="s">
        <v>51</v>
      </c>
      <c r="B8" s="31" t="s">
        <v>50</v>
      </c>
      <c r="C8" s="10">
        <v>104000</v>
      </c>
      <c r="D8" s="10">
        <v>104000</v>
      </c>
      <c r="E8" s="32">
        <f>D8/C8</f>
        <v>1</v>
      </c>
      <c r="F8" s="101"/>
      <c r="G8" s="101"/>
    </row>
    <row r="9" spans="1:5" s="7" customFormat="1" ht="12.75" customHeight="1">
      <c r="A9" s="47" t="s">
        <v>95</v>
      </c>
      <c r="B9" s="31" t="s">
        <v>64</v>
      </c>
      <c r="C9" s="10">
        <v>18000</v>
      </c>
      <c r="D9" s="10">
        <f>D10+D11+D12+D13+D14</f>
        <v>14820</v>
      </c>
      <c r="E9" s="32">
        <v>0.83</v>
      </c>
    </row>
    <row r="10" spans="1:7" s="7" customFormat="1" ht="12.75" customHeight="1">
      <c r="A10" s="48" t="s">
        <v>52</v>
      </c>
      <c r="B10" s="15" t="s">
        <v>141</v>
      </c>
      <c r="C10" s="12"/>
      <c r="D10" s="12"/>
      <c r="E10" s="34"/>
      <c r="G10" s="101"/>
    </row>
    <row r="11" spans="1:5" s="7" customFormat="1" ht="12.75" customHeight="1">
      <c r="A11" s="48" t="s">
        <v>52</v>
      </c>
      <c r="B11" s="15" t="s">
        <v>65</v>
      </c>
      <c r="C11" s="12">
        <v>10000</v>
      </c>
      <c r="D11" s="12">
        <v>7000</v>
      </c>
      <c r="E11" s="34">
        <f aca="true" t="shared" si="0" ref="E11:E19">D11/C11</f>
        <v>0.7</v>
      </c>
    </row>
    <row r="12" spans="1:5" s="7" customFormat="1" ht="12.75" customHeight="1">
      <c r="A12" s="48" t="s">
        <v>52</v>
      </c>
      <c r="B12" s="15" t="s">
        <v>66</v>
      </c>
      <c r="C12" s="12">
        <v>6000</v>
      </c>
      <c r="D12" s="12">
        <v>5820</v>
      </c>
      <c r="E12" s="34">
        <f t="shared" si="0"/>
        <v>0.97</v>
      </c>
    </row>
    <row r="13" spans="1:5" s="7" customFormat="1" ht="12.75" customHeight="1">
      <c r="A13" s="48" t="s">
        <v>52</v>
      </c>
      <c r="B13" s="15" t="s">
        <v>169</v>
      </c>
      <c r="C13" s="12">
        <v>1000</v>
      </c>
      <c r="D13" s="12">
        <v>1000</v>
      </c>
      <c r="E13" s="34">
        <f t="shared" si="0"/>
        <v>1</v>
      </c>
    </row>
    <row r="14" spans="1:5" s="7" customFormat="1" ht="12.75" customHeight="1">
      <c r="A14" s="48" t="s">
        <v>52</v>
      </c>
      <c r="B14" s="15" t="s">
        <v>170</v>
      </c>
      <c r="C14" s="12">
        <v>1000</v>
      </c>
      <c r="D14" s="12">
        <v>1000</v>
      </c>
      <c r="E14" s="34">
        <f t="shared" si="0"/>
        <v>1</v>
      </c>
    </row>
    <row r="15" spans="1:7" s="3" customFormat="1" ht="12.75" customHeight="1">
      <c r="A15" s="49" t="s">
        <v>67</v>
      </c>
      <c r="B15" s="50" t="s">
        <v>54</v>
      </c>
      <c r="C15" s="10">
        <v>95445</v>
      </c>
      <c r="D15" s="10">
        <v>98845</v>
      </c>
      <c r="E15" s="32">
        <f t="shared" si="0"/>
        <v>1.0356226098800356</v>
      </c>
      <c r="F15" s="104"/>
      <c r="G15" s="102"/>
    </row>
    <row r="16" spans="1:5" s="3" customFormat="1" ht="12.75" customHeight="1">
      <c r="A16" s="48" t="s">
        <v>79</v>
      </c>
      <c r="B16" s="15" t="s">
        <v>68</v>
      </c>
      <c r="C16" s="13">
        <v>1000</v>
      </c>
      <c r="D16" s="13">
        <v>1000</v>
      </c>
      <c r="E16" s="34">
        <f t="shared" si="0"/>
        <v>1</v>
      </c>
    </row>
    <row r="17" spans="1:5" s="3" customFormat="1" ht="12.75" customHeight="1">
      <c r="A17" s="48" t="s">
        <v>58</v>
      </c>
      <c r="B17" s="15" t="s">
        <v>60</v>
      </c>
      <c r="C17" s="12">
        <v>1000</v>
      </c>
      <c r="D17" s="12">
        <v>1000</v>
      </c>
      <c r="E17" s="34">
        <f t="shared" si="0"/>
        <v>1</v>
      </c>
    </row>
    <row r="18" spans="1:5" s="3" customFormat="1" ht="12.75" customHeight="1">
      <c r="A18" s="48" t="s">
        <v>55</v>
      </c>
      <c r="B18" s="15" t="s">
        <v>98</v>
      </c>
      <c r="C18" s="12">
        <v>200</v>
      </c>
      <c r="D18" s="12">
        <v>200</v>
      </c>
      <c r="E18" s="34">
        <f t="shared" si="0"/>
        <v>1</v>
      </c>
    </row>
    <row r="19" spans="1:5" s="3" customFormat="1" ht="12.75" customHeight="1">
      <c r="A19" s="48" t="s">
        <v>104</v>
      </c>
      <c r="B19" s="15" t="s">
        <v>158</v>
      </c>
      <c r="C19" s="12">
        <v>5000</v>
      </c>
      <c r="D19" s="12">
        <v>10000</v>
      </c>
      <c r="E19" s="34">
        <f t="shared" si="0"/>
        <v>2</v>
      </c>
    </row>
    <row r="20" spans="1:7" s="3" customFormat="1" ht="12.75" customHeight="1">
      <c r="A20" s="48" t="s">
        <v>104</v>
      </c>
      <c r="B20" s="15" t="s">
        <v>142</v>
      </c>
      <c r="C20" s="12">
        <v>66745</v>
      </c>
      <c r="D20" s="12">
        <v>66745</v>
      </c>
      <c r="E20" s="34">
        <f>D20/C20</f>
        <v>1</v>
      </c>
      <c r="F20" s="102"/>
      <c r="G20" s="102"/>
    </row>
    <row r="21" spans="1:5" s="3" customFormat="1" ht="12.75" customHeight="1">
      <c r="A21" s="48" t="s">
        <v>104</v>
      </c>
      <c r="B21" s="15" t="s">
        <v>69</v>
      </c>
      <c r="C21" s="13">
        <v>1000</v>
      </c>
      <c r="D21" s="13">
        <v>1000</v>
      </c>
      <c r="E21" s="34">
        <f>D21/C21</f>
        <v>1</v>
      </c>
    </row>
    <row r="22" spans="1:5" s="3" customFormat="1" ht="12.75" customHeight="1">
      <c r="A22" s="48" t="s">
        <v>104</v>
      </c>
      <c r="B22" s="15" t="s">
        <v>131</v>
      </c>
      <c r="C22" s="13">
        <v>20000</v>
      </c>
      <c r="D22" s="13">
        <v>18000</v>
      </c>
      <c r="E22" s="34">
        <f>D22/C22</f>
        <v>0.9</v>
      </c>
    </row>
    <row r="23" spans="1:5" s="3" customFormat="1" ht="12.75" customHeight="1">
      <c r="A23" s="48" t="s">
        <v>104</v>
      </c>
      <c r="B23" s="15" t="s">
        <v>70</v>
      </c>
      <c r="C23" s="12">
        <v>500</v>
      </c>
      <c r="D23" s="12">
        <v>500</v>
      </c>
      <c r="E23" s="34">
        <f>D23/C23</f>
        <v>1</v>
      </c>
    </row>
    <row r="24" spans="1:5" s="3" customFormat="1" ht="12.75" customHeight="1">
      <c r="A24" s="134" t="s">
        <v>194</v>
      </c>
      <c r="B24" s="135" t="s">
        <v>195</v>
      </c>
      <c r="C24" s="136"/>
      <c r="D24" s="136">
        <v>400</v>
      </c>
      <c r="E24" s="137"/>
    </row>
    <row r="25" spans="1:5" ht="12">
      <c r="A25" s="51"/>
      <c r="B25" s="69"/>
      <c r="C25" s="52"/>
      <c r="D25" s="52"/>
      <c r="E25" s="52"/>
    </row>
    <row r="26" spans="1:5" ht="12">
      <c r="A26" s="51"/>
      <c r="B26" s="52"/>
      <c r="C26" s="52"/>
      <c r="D26" s="52"/>
      <c r="E26" s="52"/>
    </row>
    <row r="28" spans="1:4" ht="18.75">
      <c r="A28" s="42"/>
      <c r="B28" s="43" t="s">
        <v>117</v>
      </c>
      <c r="D28">
        <v>10910120</v>
      </c>
    </row>
    <row r="29" spans="1:5" s="7" customFormat="1" ht="15.75" customHeight="1">
      <c r="A29" s="139" t="s">
        <v>0</v>
      </c>
      <c r="B29" s="140" t="s">
        <v>1</v>
      </c>
      <c r="C29" s="138" t="s">
        <v>202</v>
      </c>
      <c r="D29" s="138" t="s">
        <v>201</v>
      </c>
      <c r="E29" s="2" t="s">
        <v>2</v>
      </c>
    </row>
    <row r="30" spans="1:5" s="7" customFormat="1" ht="22.5" customHeight="1">
      <c r="A30" s="139"/>
      <c r="B30" s="140"/>
      <c r="C30" s="138"/>
      <c r="D30" s="138"/>
      <c r="E30" s="2" t="s">
        <v>159</v>
      </c>
    </row>
    <row r="31" spans="1:5" s="44" customFormat="1" ht="11.25">
      <c r="A31" s="27" t="s">
        <v>5</v>
      </c>
      <c r="B31" s="5">
        <v>2</v>
      </c>
      <c r="C31" s="5">
        <v>3</v>
      </c>
      <c r="D31" s="5">
        <v>4</v>
      </c>
      <c r="E31" s="5">
        <v>5</v>
      </c>
    </row>
    <row r="32" spans="1:5" s="7" customFormat="1" ht="25.5">
      <c r="A32" s="23"/>
      <c r="B32" s="53" t="s">
        <v>10</v>
      </c>
      <c r="C32" s="6">
        <v>149180</v>
      </c>
      <c r="D32" s="6">
        <f>D33+D51</f>
        <v>154270</v>
      </c>
      <c r="E32" s="18">
        <v>1.04</v>
      </c>
    </row>
    <row r="33" spans="1:5" s="3" customFormat="1" ht="12.75" customHeight="1">
      <c r="A33" s="14" t="s">
        <v>63</v>
      </c>
      <c r="B33" s="16" t="s">
        <v>11</v>
      </c>
      <c r="C33" s="8">
        <v>134180</v>
      </c>
      <c r="D33" s="8">
        <f>D34+D41</f>
        <v>139270</v>
      </c>
      <c r="E33" s="9">
        <v>1.04</v>
      </c>
    </row>
    <row r="34" spans="1:5" s="3" customFormat="1" ht="12.75" customHeight="1">
      <c r="A34" s="49" t="s">
        <v>62</v>
      </c>
      <c r="B34" s="31" t="s">
        <v>20</v>
      </c>
      <c r="C34" s="6">
        <v>127630</v>
      </c>
      <c r="D34" s="6">
        <f>D35+D36</f>
        <v>129820</v>
      </c>
      <c r="E34" s="32">
        <f aca="true" t="shared" si="1" ref="E32:E38">D34/C34</f>
        <v>1.0171589751625794</v>
      </c>
    </row>
    <row r="35" spans="1:7" s="3" customFormat="1" ht="12.75" customHeight="1">
      <c r="A35" s="47" t="s">
        <v>51</v>
      </c>
      <c r="B35" s="31" t="s">
        <v>50</v>
      </c>
      <c r="C35" s="20">
        <v>117000</v>
      </c>
      <c r="D35" s="20">
        <v>119000</v>
      </c>
      <c r="E35" s="32">
        <f t="shared" si="1"/>
        <v>1.017094017094017</v>
      </c>
      <c r="G35" s="102"/>
    </row>
    <row r="36" spans="1:5" s="7" customFormat="1" ht="12.75" customHeight="1">
      <c r="A36" s="47" t="s">
        <v>52</v>
      </c>
      <c r="B36" s="31" t="s">
        <v>147</v>
      </c>
      <c r="C36" s="10">
        <v>10630</v>
      </c>
      <c r="D36" s="10">
        <f>D37+D38+D39+D40</f>
        <v>10820</v>
      </c>
      <c r="E36" s="32">
        <f t="shared" si="1"/>
        <v>1.0178739416745062</v>
      </c>
    </row>
    <row r="37" spans="1:7" s="7" customFormat="1" ht="12.75" customHeight="1">
      <c r="A37" s="54" t="s">
        <v>52</v>
      </c>
      <c r="B37" s="15" t="s">
        <v>53</v>
      </c>
      <c r="C37" s="12">
        <v>5000</v>
      </c>
      <c r="D37" s="12">
        <v>5000</v>
      </c>
      <c r="E37" s="34">
        <f t="shared" si="1"/>
        <v>1</v>
      </c>
      <c r="G37" s="101"/>
    </row>
    <row r="38" spans="1:5" s="7" customFormat="1" ht="12.75" customHeight="1">
      <c r="A38" s="54" t="s">
        <v>52</v>
      </c>
      <c r="B38" s="15" t="s">
        <v>21</v>
      </c>
      <c r="C38" s="12">
        <v>3630</v>
      </c>
      <c r="D38" s="12">
        <v>3820</v>
      </c>
      <c r="E38" s="34">
        <f t="shared" si="1"/>
        <v>1.0523415977961432</v>
      </c>
    </row>
    <row r="39" spans="1:5" s="7" customFormat="1" ht="12.75" customHeight="1">
      <c r="A39" s="54" t="s">
        <v>52</v>
      </c>
      <c r="B39" s="15" t="s">
        <v>171</v>
      </c>
      <c r="C39" s="12">
        <v>1000</v>
      </c>
      <c r="D39" s="12">
        <v>1000</v>
      </c>
      <c r="E39" s="34">
        <v>2</v>
      </c>
    </row>
    <row r="40" spans="1:5" s="7" customFormat="1" ht="12.75" customHeight="1">
      <c r="A40" s="54" t="s">
        <v>52</v>
      </c>
      <c r="B40" s="15" t="s">
        <v>172</v>
      </c>
      <c r="C40" s="12">
        <v>1000</v>
      </c>
      <c r="D40" s="12">
        <v>1000</v>
      </c>
      <c r="E40" s="34">
        <v>1</v>
      </c>
    </row>
    <row r="41" spans="1:5" s="3" customFormat="1" ht="12.75" customHeight="1">
      <c r="A41" s="49" t="s">
        <v>67</v>
      </c>
      <c r="B41" s="50" t="s">
        <v>54</v>
      </c>
      <c r="C41" s="10">
        <v>6550</v>
      </c>
      <c r="D41" s="10">
        <f>D42+D44+D46+D48+D50</f>
        <v>9450</v>
      </c>
      <c r="E41" s="32">
        <f>D41/C41</f>
        <v>1.4427480916030535</v>
      </c>
    </row>
    <row r="42" spans="1:5" s="3" customFormat="1" ht="12.75" customHeight="1">
      <c r="A42" s="55" t="s">
        <v>55</v>
      </c>
      <c r="B42" s="15" t="s">
        <v>13</v>
      </c>
      <c r="C42" s="10"/>
      <c r="D42" s="10">
        <v>1500</v>
      </c>
      <c r="E42" s="32" t="e">
        <f>D42/C42</f>
        <v>#DIV/0!</v>
      </c>
    </row>
    <row r="43" spans="1:5" s="3" customFormat="1" ht="12.75" customHeight="1">
      <c r="A43" s="56" t="s">
        <v>55</v>
      </c>
      <c r="B43" s="15" t="s">
        <v>143</v>
      </c>
      <c r="C43" s="12"/>
      <c r="D43" s="12">
        <v>1500</v>
      </c>
      <c r="E43" s="34" t="e">
        <f>D43/C43</f>
        <v>#DIV/0!</v>
      </c>
    </row>
    <row r="44" spans="1:5" s="3" customFormat="1" ht="12.75" customHeight="1">
      <c r="A44" s="47" t="s">
        <v>79</v>
      </c>
      <c r="B44" s="31" t="s">
        <v>57</v>
      </c>
      <c r="C44" s="10">
        <v>3100</v>
      </c>
      <c r="D44" s="10">
        <v>3100</v>
      </c>
      <c r="E44" s="32">
        <f aca="true" t="shared" si="2" ref="E44:E51">D44/C44</f>
        <v>1</v>
      </c>
    </row>
    <row r="45" spans="1:5" s="3" customFormat="1" ht="12.75" customHeight="1">
      <c r="A45" s="57" t="s">
        <v>79</v>
      </c>
      <c r="B45" s="15" t="s">
        <v>56</v>
      </c>
      <c r="C45" s="12">
        <v>3100</v>
      </c>
      <c r="D45" s="12">
        <v>3100</v>
      </c>
      <c r="E45" s="34">
        <f t="shared" si="2"/>
        <v>1</v>
      </c>
    </row>
    <row r="46" spans="1:7" s="3" customFormat="1" ht="12.75" customHeight="1">
      <c r="A46" s="47" t="s">
        <v>58</v>
      </c>
      <c r="B46" s="31" t="s">
        <v>59</v>
      </c>
      <c r="C46" s="10">
        <v>1450</v>
      </c>
      <c r="D46" s="10">
        <v>1450</v>
      </c>
      <c r="E46" s="32">
        <f t="shared" si="2"/>
        <v>1</v>
      </c>
      <c r="G46" s="102"/>
    </row>
    <row r="47" spans="1:7" s="3" customFormat="1" ht="12.75" customHeight="1">
      <c r="A47" s="48" t="s">
        <v>58</v>
      </c>
      <c r="B47" s="15" t="s">
        <v>60</v>
      </c>
      <c r="C47" s="12">
        <v>1450</v>
      </c>
      <c r="D47" s="12">
        <v>1450</v>
      </c>
      <c r="E47" s="34">
        <f t="shared" si="2"/>
        <v>1</v>
      </c>
      <c r="G47" s="102"/>
    </row>
    <row r="48" spans="1:5" s="7" customFormat="1" ht="12.75" customHeight="1">
      <c r="A48" s="47" t="s">
        <v>104</v>
      </c>
      <c r="B48" s="31" t="s">
        <v>61</v>
      </c>
      <c r="C48" s="10">
        <v>2000</v>
      </c>
      <c r="D48" s="10">
        <v>3000</v>
      </c>
      <c r="E48" s="32">
        <f t="shared" si="2"/>
        <v>1.5</v>
      </c>
    </row>
    <row r="49" spans="1:5" s="7" customFormat="1" ht="12.75" customHeight="1">
      <c r="A49" s="55" t="s">
        <v>104</v>
      </c>
      <c r="B49" s="15" t="s">
        <v>61</v>
      </c>
      <c r="C49" s="12">
        <v>2000</v>
      </c>
      <c r="D49" s="12">
        <v>3000</v>
      </c>
      <c r="E49" s="34">
        <f t="shared" si="2"/>
        <v>1.5</v>
      </c>
    </row>
    <row r="50" spans="1:5" s="7" customFormat="1" ht="12.75" customHeight="1">
      <c r="A50" s="55" t="s">
        <v>194</v>
      </c>
      <c r="B50" s="15" t="s">
        <v>196</v>
      </c>
      <c r="C50" s="12"/>
      <c r="D50" s="12">
        <v>400</v>
      </c>
      <c r="E50" s="34"/>
    </row>
    <row r="51" spans="1:5" s="3" customFormat="1" ht="14.25">
      <c r="A51" s="14"/>
      <c r="B51" s="16" t="s">
        <v>23</v>
      </c>
      <c r="C51" s="58">
        <v>15000</v>
      </c>
      <c r="D51" s="58">
        <v>15000</v>
      </c>
      <c r="E51" s="9">
        <f t="shared" si="2"/>
        <v>1</v>
      </c>
    </row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pans="1:5" s="1" customFormat="1" ht="12.75">
      <c r="A59" s="3"/>
      <c r="B59" s="3"/>
      <c r="C59" s="3"/>
      <c r="D59" s="3"/>
      <c r="E59" s="3"/>
    </row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</sheetData>
  <sheetProtection/>
  <mergeCells count="8">
    <mergeCell ref="D3:D4"/>
    <mergeCell ref="A29:A30"/>
    <mergeCell ref="B29:B30"/>
    <mergeCell ref="C29:C30"/>
    <mergeCell ref="D29:D30"/>
    <mergeCell ref="A3:A4"/>
    <mergeCell ref="B3:B4"/>
    <mergeCell ref="C3:C4"/>
  </mergeCells>
  <printOptions/>
  <pageMargins left="0.47222222222222227" right="0.5097222222222222" top="0.45" bottom="0.5798611111111112" header="0.5118055555555556" footer="0.5118055555555556"/>
  <pageSetup fitToHeight="2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5"/>
  <sheetViews>
    <sheetView tabSelected="1" zoomScale="110" zoomScaleNormal="110" zoomScalePageLayoutView="0" workbookViewId="0" topLeftCell="A74">
      <selection activeCell="A90" sqref="A90:IV90"/>
    </sheetView>
  </sheetViews>
  <sheetFormatPr defaultColWidth="9.00390625" defaultRowHeight="11.25"/>
  <cols>
    <col min="1" max="1" width="6.625" style="0" customWidth="1"/>
    <col min="2" max="2" width="37.75390625" style="0" customWidth="1"/>
    <col min="3" max="4" width="9.75390625" style="0" customWidth="1"/>
    <col min="5" max="5" width="7.625" style="0" customWidth="1"/>
    <col min="6" max="6" width="9.875" style="0" bestFit="1" customWidth="1"/>
    <col min="7" max="7" width="10.75390625" style="0" customWidth="1"/>
  </cols>
  <sheetData>
    <row r="1" spans="1:2" ht="18.75">
      <c r="A1" s="48" t="s">
        <v>79</v>
      </c>
      <c r="B1" s="43" t="s">
        <v>155</v>
      </c>
    </row>
    <row r="2" spans="1:5" s="7" customFormat="1" ht="15.75" customHeight="1">
      <c r="A2" s="139" t="s">
        <v>0</v>
      </c>
      <c r="B2" s="140" t="s">
        <v>1</v>
      </c>
      <c r="C2" s="138" t="s">
        <v>202</v>
      </c>
      <c r="D2" s="138" t="s">
        <v>203</v>
      </c>
      <c r="E2" s="2" t="s">
        <v>2</v>
      </c>
    </row>
    <row r="3" spans="1:5" s="7" customFormat="1" ht="20.25" customHeight="1">
      <c r="A3" s="139"/>
      <c r="B3" s="140"/>
      <c r="C3" s="138"/>
      <c r="D3" s="138"/>
      <c r="E3" s="2" t="s">
        <v>159</v>
      </c>
    </row>
    <row r="4" spans="1:7" s="44" customFormat="1" ht="11.25">
      <c r="A4" s="27" t="s">
        <v>5</v>
      </c>
      <c r="B4" s="5">
        <v>2</v>
      </c>
      <c r="C4" s="5">
        <v>3</v>
      </c>
      <c r="D4" s="5">
        <v>4</v>
      </c>
      <c r="E4" s="5">
        <v>5</v>
      </c>
      <c r="F4" s="79"/>
      <c r="G4" s="79"/>
    </row>
    <row r="5" spans="1:22" s="7" customFormat="1" ht="25.5">
      <c r="A5" s="25"/>
      <c r="B5" s="28" t="s">
        <v>10</v>
      </c>
      <c r="C5" s="95">
        <v>1236975</v>
      </c>
      <c r="D5" s="95">
        <v>1503193</v>
      </c>
      <c r="E5" s="18">
        <f>D5/C5</f>
        <v>1.2152169607308152</v>
      </c>
      <c r="F5" s="77"/>
      <c r="G5" s="77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spans="1:7" s="7" customFormat="1" ht="14.25">
      <c r="A6" s="23" t="s">
        <v>63</v>
      </c>
      <c r="B6" s="16" t="s">
        <v>11</v>
      </c>
      <c r="C6" s="97">
        <v>517309</v>
      </c>
      <c r="D6" s="8">
        <f>D7+D17</f>
        <v>531119</v>
      </c>
      <c r="E6" s="9">
        <f>D6/C6</f>
        <v>1.026695843296753</v>
      </c>
      <c r="F6" s="76"/>
      <c r="G6" s="76"/>
    </row>
    <row r="7" spans="1:6" s="3" customFormat="1" ht="12.75">
      <c r="A7" s="49" t="s">
        <v>62</v>
      </c>
      <c r="B7" s="31" t="s">
        <v>160</v>
      </c>
      <c r="C7" s="95">
        <v>371700</v>
      </c>
      <c r="D7" s="10">
        <f>D8+D10</f>
        <v>377374</v>
      </c>
      <c r="E7" s="34">
        <f>D7/C7</f>
        <v>1.0152649986548292</v>
      </c>
      <c r="F7" s="102"/>
    </row>
    <row r="8" spans="1:7" s="3" customFormat="1" ht="12.75" customHeight="1">
      <c r="A8" s="49" t="s">
        <v>51</v>
      </c>
      <c r="B8" s="31" t="s">
        <v>50</v>
      </c>
      <c r="C8" s="20">
        <v>280326</v>
      </c>
      <c r="D8" s="10">
        <v>288000</v>
      </c>
      <c r="E8" s="34">
        <f>D8/C8</f>
        <v>1.0273752702210996</v>
      </c>
      <c r="G8" s="102"/>
    </row>
    <row r="9" spans="1:7" s="3" customFormat="1" ht="12.75" customHeight="1">
      <c r="A9" s="48" t="s">
        <v>51</v>
      </c>
      <c r="B9" s="59" t="s">
        <v>71</v>
      </c>
      <c r="C9" s="12">
        <v>280326</v>
      </c>
      <c r="D9" s="12">
        <v>288000</v>
      </c>
      <c r="E9" s="34">
        <f>D9/C9</f>
        <v>1.0273752702210996</v>
      </c>
      <c r="G9" s="102"/>
    </row>
    <row r="10" spans="1:6" s="7" customFormat="1" ht="12.75" customHeight="1">
      <c r="A10" s="47" t="s">
        <v>52</v>
      </c>
      <c r="B10" s="31" t="s">
        <v>72</v>
      </c>
      <c r="C10" s="10">
        <v>91374</v>
      </c>
      <c r="D10" s="10">
        <f>D11+D12+D13+D14+D15+D16</f>
        <v>89374</v>
      </c>
      <c r="E10" s="34">
        <f>IF(C10&gt;0,D10/C10," ")</f>
        <v>0.9781119355615383</v>
      </c>
      <c r="F10" s="101"/>
    </row>
    <row r="11" spans="1:5" s="7" customFormat="1" ht="12.75" customHeight="1">
      <c r="A11" s="48" t="s">
        <v>52</v>
      </c>
      <c r="B11" s="15" t="s">
        <v>73</v>
      </c>
      <c r="C11" s="12">
        <v>3000</v>
      </c>
      <c r="D11" s="12">
        <v>3000</v>
      </c>
      <c r="E11" s="34">
        <f>D11/C11</f>
        <v>1</v>
      </c>
    </row>
    <row r="12" spans="1:5" s="7" customFormat="1" ht="12.75" customHeight="1">
      <c r="A12" s="48" t="s">
        <v>52</v>
      </c>
      <c r="B12" s="15" t="s">
        <v>53</v>
      </c>
      <c r="C12" s="12">
        <v>45000</v>
      </c>
      <c r="D12" s="12">
        <v>45000</v>
      </c>
      <c r="E12" s="34">
        <f>D12/C12</f>
        <v>1</v>
      </c>
    </row>
    <row r="13" spans="1:5" s="7" customFormat="1" ht="12.75" customHeight="1">
      <c r="A13" s="48" t="s">
        <v>52</v>
      </c>
      <c r="B13" s="15" t="s">
        <v>74</v>
      </c>
      <c r="C13" s="12">
        <v>27743</v>
      </c>
      <c r="D13" s="12">
        <v>27743</v>
      </c>
      <c r="E13" s="34">
        <f>IF(C13&gt;0,D13/C13," ")</f>
        <v>1</v>
      </c>
    </row>
    <row r="14" spans="1:5" s="7" customFormat="1" ht="12.75" customHeight="1">
      <c r="A14" s="48" t="s">
        <v>52</v>
      </c>
      <c r="B14" s="15" t="s">
        <v>166</v>
      </c>
      <c r="C14" s="12">
        <v>8000</v>
      </c>
      <c r="D14" s="12">
        <v>5000</v>
      </c>
      <c r="E14" s="34">
        <v>0.63</v>
      </c>
    </row>
    <row r="15" spans="1:5" s="7" customFormat="1" ht="12.75" customHeight="1">
      <c r="A15" s="48" t="s">
        <v>52</v>
      </c>
      <c r="B15" s="15" t="s">
        <v>168</v>
      </c>
      <c r="C15" s="12">
        <v>2000</v>
      </c>
      <c r="D15" s="12">
        <v>3000</v>
      </c>
      <c r="E15" s="34">
        <v>1.5</v>
      </c>
    </row>
    <row r="16" spans="1:7" s="7" customFormat="1" ht="12.75" customHeight="1">
      <c r="A16" s="48" t="s">
        <v>191</v>
      </c>
      <c r="B16" s="15" t="s">
        <v>167</v>
      </c>
      <c r="C16" s="12">
        <v>5631</v>
      </c>
      <c r="D16" s="12">
        <v>5631</v>
      </c>
      <c r="E16" s="34">
        <f>D16/C16</f>
        <v>1</v>
      </c>
      <c r="G16" s="101"/>
    </row>
    <row r="17" spans="1:6" s="3" customFormat="1" ht="12.75" customHeight="1">
      <c r="A17" s="49" t="s">
        <v>67</v>
      </c>
      <c r="B17" s="50" t="s">
        <v>54</v>
      </c>
      <c r="C17" s="10">
        <v>145609</v>
      </c>
      <c r="D17" s="10">
        <f>D18+D24+D30+D34+D38+D44+D47</f>
        <v>153745</v>
      </c>
      <c r="E17" s="34">
        <f aca="true" t="shared" si="0" ref="E17:E26">D17/C17</f>
        <v>1.0558756670260767</v>
      </c>
      <c r="F17" s="77"/>
    </row>
    <row r="18" spans="1:6" s="3" customFormat="1" ht="12.75" customHeight="1">
      <c r="A18" s="130">
        <v>4122</v>
      </c>
      <c r="B18" s="50" t="s">
        <v>96</v>
      </c>
      <c r="C18" s="10">
        <v>27100</v>
      </c>
      <c r="D18" s="10">
        <f>D19+D20+D21+D22+D23</f>
        <v>27100</v>
      </c>
      <c r="E18" s="34">
        <f t="shared" si="0"/>
        <v>1</v>
      </c>
      <c r="F18" s="102"/>
    </row>
    <row r="19" spans="1:5" s="3" customFormat="1" ht="12.75" customHeight="1">
      <c r="A19" s="129" t="s">
        <v>79</v>
      </c>
      <c r="B19" s="15" t="s">
        <v>75</v>
      </c>
      <c r="C19" s="12">
        <v>5154</v>
      </c>
      <c r="D19" s="12">
        <v>5154</v>
      </c>
      <c r="E19" s="34">
        <f t="shared" si="0"/>
        <v>1</v>
      </c>
    </row>
    <row r="20" spans="1:5" s="3" customFormat="1" ht="12.75" customHeight="1">
      <c r="A20" s="55" t="s">
        <v>161</v>
      </c>
      <c r="B20" s="15" t="s">
        <v>76</v>
      </c>
      <c r="C20" s="13">
        <v>6000</v>
      </c>
      <c r="D20" s="13">
        <v>6000</v>
      </c>
      <c r="E20" s="34">
        <f t="shared" si="0"/>
        <v>1</v>
      </c>
    </row>
    <row r="21" spans="1:7" s="3" customFormat="1" ht="12.75" customHeight="1">
      <c r="A21" s="48" t="s">
        <v>79</v>
      </c>
      <c r="B21" s="15" t="s">
        <v>77</v>
      </c>
      <c r="C21" s="13">
        <v>500</v>
      </c>
      <c r="D21" s="13">
        <v>500</v>
      </c>
      <c r="E21" s="34">
        <f t="shared" si="0"/>
        <v>1</v>
      </c>
      <c r="G21" s="102"/>
    </row>
    <row r="22" spans="1:5" s="3" customFormat="1" ht="12.75" customHeight="1">
      <c r="A22" s="48" t="s">
        <v>79</v>
      </c>
      <c r="B22" s="15" t="s">
        <v>78</v>
      </c>
      <c r="C22" s="13">
        <v>2446</v>
      </c>
      <c r="D22" s="13">
        <v>2446</v>
      </c>
      <c r="E22" s="34">
        <f t="shared" si="0"/>
        <v>1</v>
      </c>
    </row>
    <row r="23" spans="1:5" s="3" customFormat="1" ht="12.75" customHeight="1">
      <c r="A23" s="48" t="s">
        <v>79</v>
      </c>
      <c r="B23" s="15" t="s">
        <v>22</v>
      </c>
      <c r="C23" s="12">
        <v>13000</v>
      </c>
      <c r="D23" s="12">
        <v>13000</v>
      </c>
      <c r="E23" s="34">
        <f t="shared" si="0"/>
        <v>1</v>
      </c>
    </row>
    <row r="24" spans="1:6" s="3" customFormat="1" ht="12.75" customHeight="1">
      <c r="A24" s="128" t="s">
        <v>58</v>
      </c>
      <c r="B24" s="31" t="s">
        <v>59</v>
      </c>
      <c r="C24" s="10">
        <v>10550</v>
      </c>
      <c r="D24" s="10">
        <f>D25+D26+D27+D28+D29</f>
        <v>10550</v>
      </c>
      <c r="E24" s="34">
        <f t="shared" si="0"/>
        <v>1</v>
      </c>
      <c r="F24" s="77"/>
    </row>
    <row r="25" spans="1:5" s="3" customFormat="1" ht="12.75" customHeight="1">
      <c r="A25" s="48" t="s">
        <v>58</v>
      </c>
      <c r="B25" s="15" t="s">
        <v>138</v>
      </c>
      <c r="C25" s="12">
        <v>2500</v>
      </c>
      <c r="D25" s="12">
        <v>2500</v>
      </c>
      <c r="E25" s="34">
        <f t="shared" si="0"/>
        <v>1</v>
      </c>
    </row>
    <row r="26" spans="1:7" s="3" customFormat="1" ht="12.75" customHeight="1">
      <c r="A26" s="48" t="s">
        <v>58</v>
      </c>
      <c r="B26" s="15" t="s">
        <v>60</v>
      </c>
      <c r="C26" s="12">
        <v>3500</v>
      </c>
      <c r="D26" s="12">
        <v>3000</v>
      </c>
      <c r="E26" s="34">
        <f t="shared" si="0"/>
        <v>0.8571428571428571</v>
      </c>
      <c r="G26" s="102"/>
    </row>
    <row r="27" spans="1:5" s="3" customFormat="1" ht="12.75" customHeight="1">
      <c r="A27" s="48" t="s">
        <v>58</v>
      </c>
      <c r="B27" s="15" t="s">
        <v>82</v>
      </c>
      <c r="C27" s="13">
        <v>3500</v>
      </c>
      <c r="D27" s="13">
        <v>3000</v>
      </c>
      <c r="E27" s="34">
        <f>IF(C27&gt;0,D27/C27," ")</f>
        <v>0.8571428571428571</v>
      </c>
    </row>
    <row r="28" spans="1:7" s="3" customFormat="1" ht="12.75" customHeight="1">
      <c r="A28" s="48" t="s">
        <v>58</v>
      </c>
      <c r="B28" s="15" t="s">
        <v>80</v>
      </c>
      <c r="C28" s="12">
        <v>1450</v>
      </c>
      <c r="D28" s="12">
        <v>1450</v>
      </c>
      <c r="E28" s="34">
        <f>D28/C28</f>
        <v>1</v>
      </c>
      <c r="F28" s="102"/>
      <c r="G28" s="102"/>
    </row>
    <row r="29" spans="1:5" s="3" customFormat="1" ht="12.75" customHeight="1">
      <c r="A29" s="55" t="s">
        <v>58</v>
      </c>
      <c r="B29" s="15" t="s">
        <v>81</v>
      </c>
      <c r="C29" s="12">
        <v>600</v>
      </c>
      <c r="D29" s="12">
        <v>600</v>
      </c>
      <c r="E29" s="34">
        <f>IF(C29&gt;0,D29/C29," ")</f>
        <v>1</v>
      </c>
    </row>
    <row r="30" spans="1:5" s="3" customFormat="1" ht="12.75" customHeight="1">
      <c r="A30" s="128" t="s">
        <v>83</v>
      </c>
      <c r="B30" s="31" t="s">
        <v>84</v>
      </c>
      <c r="C30" s="10">
        <v>8000</v>
      </c>
      <c r="D30" s="10">
        <v>8000</v>
      </c>
      <c r="E30" s="34">
        <f>D30/C30</f>
        <v>1</v>
      </c>
    </row>
    <row r="31" spans="1:5" s="3" customFormat="1" ht="12.75" customHeight="1">
      <c r="A31" s="48" t="s">
        <v>83</v>
      </c>
      <c r="B31" s="15" t="s">
        <v>24</v>
      </c>
      <c r="C31" s="13">
        <v>1000</v>
      </c>
      <c r="D31" s="13">
        <v>1000</v>
      </c>
      <c r="E31" s="34">
        <f>IF(C31&gt;0,D31/C31," ")</f>
        <v>1</v>
      </c>
    </row>
    <row r="32" spans="1:7" s="3" customFormat="1" ht="12.75" customHeight="1">
      <c r="A32" s="48" t="s">
        <v>83</v>
      </c>
      <c r="B32" s="15" t="s">
        <v>85</v>
      </c>
      <c r="C32" s="12">
        <v>5500</v>
      </c>
      <c r="D32" s="12">
        <v>5500</v>
      </c>
      <c r="E32" s="34">
        <f aca="true" t="shared" si="1" ref="E32:E40">D32/C32</f>
        <v>1</v>
      </c>
      <c r="G32" s="102"/>
    </row>
    <row r="33" spans="1:7" s="3" customFormat="1" ht="12.75" customHeight="1">
      <c r="A33" s="55" t="s">
        <v>83</v>
      </c>
      <c r="B33" s="15" t="s">
        <v>86</v>
      </c>
      <c r="C33" s="12">
        <v>1500</v>
      </c>
      <c r="D33" s="12">
        <v>1500</v>
      </c>
      <c r="E33" s="34">
        <f t="shared" si="1"/>
        <v>1</v>
      </c>
      <c r="G33" s="102"/>
    </row>
    <row r="34" spans="1:5" s="3" customFormat="1" ht="12.75" customHeight="1">
      <c r="A34" s="131" t="s">
        <v>55</v>
      </c>
      <c r="B34" s="15" t="s">
        <v>97</v>
      </c>
      <c r="C34" s="20">
        <v>6800</v>
      </c>
      <c r="D34" s="100">
        <v>7800</v>
      </c>
      <c r="E34" s="34">
        <f t="shared" si="1"/>
        <v>1.1470588235294117</v>
      </c>
    </row>
    <row r="35" spans="1:5" s="3" customFormat="1" ht="12.75" customHeight="1">
      <c r="A35" s="55" t="s">
        <v>55</v>
      </c>
      <c r="B35" s="15" t="s">
        <v>98</v>
      </c>
      <c r="C35" s="12">
        <v>600</v>
      </c>
      <c r="D35" s="12">
        <v>1600</v>
      </c>
      <c r="E35" s="34">
        <f t="shared" si="1"/>
        <v>2.6666666666666665</v>
      </c>
    </row>
    <row r="36" spans="1:7" s="3" customFormat="1" ht="12.75" customHeight="1">
      <c r="A36" s="55" t="s">
        <v>55</v>
      </c>
      <c r="B36" s="15" t="s">
        <v>99</v>
      </c>
      <c r="C36" s="12">
        <v>6000</v>
      </c>
      <c r="D36" s="12">
        <v>6000</v>
      </c>
      <c r="E36" s="34">
        <f t="shared" si="1"/>
        <v>1</v>
      </c>
      <c r="F36" s="102"/>
      <c r="G36" s="102"/>
    </row>
    <row r="37" spans="1:6" s="3" customFormat="1" ht="12.75" customHeight="1">
      <c r="A37" s="55" t="s">
        <v>55</v>
      </c>
      <c r="B37" s="15" t="s">
        <v>100</v>
      </c>
      <c r="C37" s="12">
        <v>200</v>
      </c>
      <c r="D37" s="12">
        <v>200</v>
      </c>
      <c r="E37" s="34">
        <f t="shared" si="1"/>
        <v>1</v>
      </c>
      <c r="F37" s="106"/>
    </row>
    <row r="38" spans="1:5" s="3" customFormat="1" ht="12.75" customHeight="1">
      <c r="A38" s="74" t="s">
        <v>87</v>
      </c>
      <c r="B38" s="31" t="s">
        <v>88</v>
      </c>
      <c r="C38" s="10">
        <v>14000</v>
      </c>
      <c r="D38" s="10">
        <v>14000</v>
      </c>
      <c r="E38" s="34">
        <f t="shared" si="1"/>
        <v>1</v>
      </c>
    </row>
    <row r="39" spans="1:5" s="3" customFormat="1" ht="12.75" customHeight="1">
      <c r="A39" s="132" t="s">
        <v>87</v>
      </c>
      <c r="B39" s="15" t="s">
        <v>88</v>
      </c>
      <c r="C39" s="12">
        <v>3000</v>
      </c>
      <c r="D39" s="12">
        <v>3000</v>
      </c>
      <c r="E39" s="34">
        <f t="shared" si="1"/>
        <v>1</v>
      </c>
    </row>
    <row r="40" spans="1:5" s="3" customFormat="1" ht="12.75" customHeight="1">
      <c r="A40" s="55" t="s">
        <v>87</v>
      </c>
      <c r="B40" s="15" t="s">
        <v>139</v>
      </c>
      <c r="C40" s="12">
        <v>2900</v>
      </c>
      <c r="D40" s="12">
        <v>2900</v>
      </c>
      <c r="E40" s="34">
        <f t="shared" si="1"/>
        <v>1</v>
      </c>
    </row>
    <row r="41" spans="1:5" s="3" customFormat="1" ht="12.75" customHeight="1">
      <c r="A41" s="55" t="s">
        <v>87</v>
      </c>
      <c r="B41" s="15" t="s">
        <v>89</v>
      </c>
      <c r="C41" s="12">
        <v>1500</v>
      </c>
      <c r="D41" s="12">
        <v>1500</v>
      </c>
      <c r="E41" s="34">
        <f>IF(C41&gt;0,D41/C41," ")</f>
        <v>1</v>
      </c>
    </row>
    <row r="42" spans="1:5" s="3" customFormat="1" ht="12.75" customHeight="1">
      <c r="A42" s="55" t="s">
        <v>87</v>
      </c>
      <c r="B42" s="15" t="s">
        <v>148</v>
      </c>
      <c r="C42" s="12">
        <v>5600</v>
      </c>
      <c r="D42" s="12">
        <v>5600</v>
      </c>
      <c r="E42" s="34">
        <f>D42/C42</f>
        <v>1</v>
      </c>
    </row>
    <row r="43" spans="1:5" s="3" customFormat="1" ht="12.75" customHeight="1">
      <c r="A43" s="55" t="s">
        <v>87</v>
      </c>
      <c r="B43" s="15" t="s">
        <v>90</v>
      </c>
      <c r="C43" s="12">
        <v>1000</v>
      </c>
      <c r="D43" s="12">
        <v>1000</v>
      </c>
      <c r="E43" s="34">
        <f>D43/C43</f>
        <v>1</v>
      </c>
    </row>
    <row r="44" spans="1:7" s="3" customFormat="1" ht="12.75" customHeight="1">
      <c r="A44" s="47" t="s">
        <v>101</v>
      </c>
      <c r="B44" s="31" t="s">
        <v>102</v>
      </c>
      <c r="C44" s="20">
        <f>C45+C46</f>
        <v>60000</v>
      </c>
      <c r="D44" s="20">
        <f>D45+D46</f>
        <v>60000</v>
      </c>
      <c r="E44" s="34">
        <f>D44/C44</f>
        <v>1</v>
      </c>
      <c r="G44" s="102"/>
    </row>
    <row r="45" spans="1:6" s="3" customFormat="1" ht="12.75" customHeight="1">
      <c r="A45" s="55" t="s">
        <v>101</v>
      </c>
      <c r="B45" s="15" t="s">
        <v>91</v>
      </c>
      <c r="C45" s="12">
        <v>32000</v>
      </c>
      <c r="D45" s="12">
        <v>32000</v>
      </c>
      <c r="E45" s="34">
        <v>0.2485</v>
      </c>
      <c r="F45" s="102"/>
    </row>
    <row r="46" spans="1:6" s="3" customFormat="1" ht="12.75" customHeight="1">
      <c r="A46" s="55" t="s">
        <v>101</v>
      </c>
      <c r="B46" s="15" t="s">
        <v>103</v>
      </c>
      <c r="C46" s="12">
        <v>28000</v>
      </c>
      <c r="D46" s="12">
        <v>28000</v>
      </c>
      <c r="E46" s="34">
        <v>1.1113</v>
      </c>
      <c r="F46" s="102"/>
    </row>
    <row r="47" spans="1:7" s="3" customFormat="1" ht="12.75" customHeight="1">
      <c r="A47" s="47" t="s">
        <v>104</v>
      </c>
      <c r="B47" s="31" t="s">
        <v>70</v>
      </c>
      <c r="C47" s="20">
        <v>19159</v>
      </c>
      <c r="D47" s="20">
        <f>D48+D49+D50</f>
        <v>26295</v>
      </c>
      <c r="E47" s="34">
        <f>D47/C47</f>
        <v>1.3724620282895768</v>
      </c>
      <c r="F47" s="102"/>
      <c r="G47" s="102"/>
    </row>
    <row r="48" spans="1:7" s="3" customFormat="1" ht="12.75" customHeight="1">
      <c r="A48" s="132" t="s">
        <v>104</v>
      </c>
      <c r="B48" s="133" t="s">
        <v>188</v>
      </c>
      <c r="C48" s="20"/>
      <c r="D48" s="20">
        <v>1000</v>
      </c>
      <c r="E48" s="34"/>
      <c r="F48" s="102"/>
      <c r="G48" s="102"/>
    </row>
    <row r="49" spans="1:6" s="7" customFormat="1" ht="12.75" customHeight="1">
      <c r="A49" s="48" t="s">
        <v>104</v>
      </c>
      <c r="B49" s="15" t="s">
        <v>144</v>
      </c>
      <c r="C49" s="13">
        <v>14000</v>
      </c>
      <c r="D49" s="13">
        <v>18000</v>
      </c>
      <c r="E49" s="34">
        <v>1.28</v>
      </c>
      <c r="F49" s="101"/>
    </row>
    <row r="50" spans="1:7" s="7" customFormat="1" ht="12.75" customHeight="1">
      <c r="A50" s="55" t="s">
        <v>104</v>
      </c>
      <c r="B50" s="15" t="s">
        <v>70</v>
      </c>
      <c r="C50" s="12">
        <v>5159</v>
      </c>
      <c r="D50" s="12">
        <v>7295</v>
      </c>
      <c r="E50" s="34">
        <f>D50/C50</f>
        <v>1.4140337274665633</v>
      </c>
      <c r="F50" s="101"/>
      <c r="G50" s="101"/>
    </row>
    <row r="51" spans="1:5" s="7" customFormat="1" ht="12.75" customHeight="1">
      <c r="A51" s="47" t="s">
        <v>162</v>
      </c>
      <c r="B51" s="15" t="s">
        <v>135</v>
      </c>
      <c r="C51" s="12">
        <v>45612</v>
      </c>
      <c r="D51" s="20">
        <f>D52</f>
        <v>42276</v>
      </c>
      <c r="E51" s="34">
        <f>D51/C51</f>
        <v>0.9268613522757169</v>
      </c>
    </row>
    <row r="52" spans="1:5" s="7" customFormat="1" ht="12.75" customHeight="1">
      <c r="A52" s="55" t="s">
        <v>162</v>
      </c>
      <c r="B52" s="15" t="s">
        <v>130</v>
      </c>
      <c r="C52" s="12">
        <v>45612</v>
      </c>
      <c r="D52" s="12">
        <v>42276</v>
      </c>
      <c r="E52" s="34">
        <f>D52/C52</f>
        <v>0.9268613522757169</v>
      </c>
    </row>
    <row r="53" spans="1:5" s="3" customFormat="1" ht="12.75">
      <c r="A53" s="74" t="s">
        <v>106</v>
      </c>
      <c r="B53" s="31" t="s">
        <v>92</v>
      </c>
      <c r="C53" s="10">
        <v>159766</v>
      </c>
      <c r="D53" s="10">
        <f>D54+D55+D56+D57+D58+D59+D60+D61+D62+D63+D64+D65+D66+D67+D68+D69+D70+D71+D72+D73+D74+D75+D76+D77+D78+D79+D80</f>
        <v>211900</v>
      </c>
      <c r="E53" s="34">
        <f>D53/C53</f>
        <v>1.3263147353003768</v>
      </c>
    </row>
    <row r="54" spans="1:5" s="3" customFormat="1" ht="12.75">
      <c r="A54" s="48" t="s">
        <v>163</v>
      </c>
      <c r="B54" s="15" t="s">
        <v>108</v>
      </c>
      <c r="C54" s="13">
        <v>2000</v>
      </c>
      <c r="D54" s="13">
        <v>4000</v>
      </c>
      <c r="E54" s="34">
        <f>IF(C54&gt;0,D54/C54," ")</f>
        <v>2</v>
      </c>
    </row>
    <row r="55" spans="1:5" s="3" customFormat="1" ht="12.75">
      <c r="A55" s="48" t="s">
        <v>163</v>
      </c>
      <c r="B55" s="15" t="s">
        <v>25</v>
      </c>
      <c r="C55" s="12">
        <v>30000</v>
      </c>
      <c r="D55" s="12">
        <v>55000</v>
      </c>
      <c r="E55" s="34">
        <f>IF(C55&gt;0,D55/C55," ")</f>
        <v>1.8333333333333333</v>
      </c>
    </row>
    <row r="56" spans="1:5" s="3" customFormat="1" ht="12.75">
      <c r="A56" s="48" t="s">
        <v>163</v>
      </c>
      <c r="B56" s="15" t="s">
        <v>145</v>
      </c>
      <c r="C56" s="12">
        <v>3000</v>
      </c>
      <c r="D56" s="12">
        <v>3000</v>
      </c>
      <c r="E56" s="34">
        <f>IF(C56&gt;0,D56/C56," ")</f>
        <v>1</v>
      </c>
    </row>
    <row r="57" spans="1:6" s="3" customFormat="1" ht="24">
      <c r="A57" s="48" t="s">
        <v>163</v>
      </c>
      <c r="B57" s="15" t="s">
        <v>128</v>
      </c>
      <c r="C57" s="12">
        <v>3000</v>
      </c>
      <c r="D57" s="12">
        <v>3000</v>
      </c>
      <c r="E57" s="34">
        <f>IF(C57&gt;0,D57/C57," ")</f>
        <v>1</v>
      </c>
      <c r="F57" s="106"/>
    </row>
    <row r="58" spans="1:7" s="3" customFormat="1" ht="25.5" customHeight="1">
      <c r="A58" s="48" t="s">
        <v>163</v>
      </c>
      <c r="B58" s="60" t="s">
        <v>112</v>
      </c>
      <c r="C58" s="12">
        <v>16000</v>
      </c>
      <c r="D58" s="12">
        <v>21000</v>
      </c>
      <c r="E58" s="34">
        <f aca="true" t="shared" si="2" ref="E58:E66">D58/C58</f>
        <v>1.3125</v>
      </c>
      <c r="F58" s="106"/>
      <c r="G58" s="102"/>
    </row>
    <row r="59" spans="1:6" s="3" customFormat="1" ht="25.5" customHeight="1">
      <c r="A59" s="48" t="s">
        <v>163</v>
      </c>
      <c r="B59" s="60" t="s">
        <v>26</v>
      </c>
      <c r="C59" s="12">
        <v>3500</v>
      </c>
      <c r="D59" s="12">
        <v>3500</v>
      </c>
      <c r="E59" s="34">
        <f t="shared" si="2"/>
        <v>1</v>
      </c>
      <c r="F59" s="106"/>
    </row>
    <row r="60" spans="1:6" s="3" customFormat="1" ht="25.5" customHeight="1">
      <c r="A60" s="48" t="s">
        <v>163</v>
      </c>
      <c r="B60" s="60" t="s">
        <v>133</v>
      </c>
      <c r="C60" s="12">
        <v>3000</v>
      </c>
      <c r="D60" s="12">
        <v>3000</v>
      </c>
      <c r="E60" s="34">
        <f t="shared" si="2"/>
        <v>1</v>
      </c>
      <c r="F60" s="106"/>
    </row>
    <row r="61" spans="1:6" s="3" customFormat="1" ht="25.5" customHeight="1">
      <c r="A61" s="48" t="s">
        <v>163</v>
      </c>
      <c r="B61" s="60" t="s">
        <v>109</v>
      </c>
      <c r="C61" s="12">
        <v>3000</v>
      </c>
      <c r="D61" s="12">
        <v>3000</v>
      </c>
      <c r="E61" s="34">
        <f t="shared" si="2"/>
        <v>1</v>
      </c>
      <c r="F61" s="106"/>
    </row>
    <row r="62" spans="1:6" s="3" customFormat="1" ht="25.5" customHeight="1">
      <c r="A62" s="48" t="s">
        <v>163</v>
      </c>
      <c r="B62" s="60" t="s">
        <v>111</v>
      </c>
      <c r="C62" s="12">
        <v>200</v>
      </c>
      <c r="D62" s="12">
        <v>200</v>
      </c>
      <c r="E62" s="34">
        <f t="shared" si="2"/>
        <v>1</v>
      </c>
      <c r="F62" s="106"/>
    </row>
    <row r="63" spans="1:6" s="3" customFormat="1" ht="25.5" customHeight="1">
      <c r="A63" s="48" t="s">
        <v>163</v>
      </c>
      <c r="B63" s="60" t="s">
        <v>110</v>
      </c>
      <c r="C63" s="12">
        <v>600</v>
      </c>
      <c r="D63" s="12">
        <v>600</v>
      </c>
      <c r="E63" s="34">
        <f t="shared" si="2"/>
        <v>1</v>
      </c>
      <c r="F63" s="106"/>
    </row>
    <row r="64" spans="1:5" s="3" customFormat="1" ht="25.5" customHeight="1">
      <c r="A64" s="48" t="s">
        <v>163</v>
      </c>
      <c r="B64" s="60" t="s">
        <v>149</v>
      </c>
      <c r="C64" s="12">
        <v>1000</v>
      </c>
      <c r="D64" s="12">
        <v>1000</v>
      </c>
      <c r="E64" s="34">
        <f t="shared" si="2"/>
        <v>1</v>
      </c>
    </row>
    <row r="65" spans="1:6" s="3" customFormat="1" ht="25.5" customHeight="1">
      <c r="A65" s="48" t="s">
        <v>163</v>
      </c>
      <c r="B65" s="60" t="s">
        <v>27</v>
      </c>
      <c r="C65" s="12">
        <v>1000</v>
      </c>
      <c r="D65" s="12">
        <v>1000</v>
      </c>
      <c r="E65" s="34">
        <f t="shared" si="2"/>
        <v>1</v>
      </c>
      <c r="F65" s="106"/>
    </row>
    <row r="66" spans="1:6" s="3" customFormat="1" ht="25.5" customHeight="1">
      <c r="A66" s="48" t="s">
        <v>163</v>
      </c>
      <c r="B66" s="60" t="s">
        <v>190</v>
      </c>
      <c r="C66" s="12">
        <v>866</v>
      </c>
      <c r="D66" s="12">
        <v>1000</v>
      </c>
      <c r="E66" s="34">
        <f t="shared" si="2"/>
        <v>1.1547344110854503</v>
      </c>
      <c r="F66" s="102"/>
    </row>
    <row r="67" spans="1:5" s="3" customFormat="1" ht="12.75" customHeight="1">
      <c r="A67" s="48" t="s">
        <v>163</v>
      </c>
      <c r="B67" s="15" t="s">
        <v>134</v>
      </c>
      <c r="C67" s="12">
        <v>10000</v>
      </c>
      <c r="D67" s="12">
        <v>10000</v>
      </c>
      <c r="E67" s="34">
        <f>IF(C67&gt;0,D67/C67," ")</f>
        <v>1</v>
      </c>
    </row>
    <row r="68" spans="1:7" s="3" customFormat="1" ht="12.75" customHeight="1">
      <c r="A68" s="48" t="s">
        <v>163</v>
      </c>
      <c r="B68" s="15" t="s">
        <v>28</v>
      </c>
      <c r="C68" s="12">
        <v>4100</v>
      </c>
      <c r="D68" s="12">
        <v>4100</v>
      </c>
      <c r="E68" s="34">
        <f>D68/C68</f>
        <v>1</v>
      </c>
      <c r="G68" s="105"/>
    </row>
    <row r="69" spans="1:5" s="3" customFormat="1" ht="12.75">
      <c r="A69" s="48" t="s">
        <v>163</v>
      </c>
      <c r="B69" s="15" t="s">
        <v>29</v>
      </c>
      <c r="C69" s="12">
        <v>2000</v>
      </c>
      <c r="D69" s="12">
        <v>2000</v>
      </c>
      <c r="E69" s="34">
        <v>0</v>
      </c>
    </row>
    <row r="70" spans="1:6" s="3" customFormat="1" ht="12.75">
      <c r="A70" s="48" t="s">
        <v>163</v>
      </c>
      <c r="B70" s="15" t="s">
        <v>30</v>
      </c>
      <c r="C70" s="12">
        <v>5000</v>
      </c>
      <c r="D70" s="12">
        <v>5000</v>
      </c>
      <c r="E70" s="34">
        <f>D70/C70</f>
        <v>1</v>
      </c>
      <c r="F70" s="102"/>
    </row>
    <row r="71" spans="1:5" s="3" customFormat="1" ht="12.75">
      <c r="A71" s="48" t="s">
        <v>163</v>
      </c>
      <c r="B71" s="15" t="s">
        <v>129</v>
      </c>
      <c r="C71" s="12">
        <v>1500</v>
      </c>
      <c r="D71" s="12">
        <v>1500</v>
      </c>
      <c r="E71" s="34">
        <f>D71/C71</f>
        <v>1</v>
      </c>
    </row>
    <row r="72" spans="1:5" s="3" customFormat="1" ht="12.75">
      <c r="A72" s="48" t="s">
        <v>163</v>
      </c>
      <c r="B72" s="15" t="s">
        <v>31</v>
      </c>
      <c r="C72" s="12">
        <v>4000</v>
      </c>
      <c r="D72" s="12">
        <v>10000</v>
      </c>
      <c r="E72" s="34">
        <f>IF(C72&gt;0,D72/C72," ")</f>
        <v>2.5</v>
      </c>
    </row>
    <row r="73" spans="1:5" s="3" customFormat="1" ht="12.75">
      <c r="A73" s="48" t="s">
        <v>163</v>
      </c>
      <c r="B73" s="15" t="s">
        <v>32</v>
      </c>
      <c r="C73" s="12">
        <v>25000</v>
      </c>
      <c r="D73" s="12">
        <v>25000</v>
      </c>
      <c r="E73" s="34">
        <f>IF(C73&gt;0,D73/C73," ")</f>
        <v>1</v>
      </c>
    </row>
    <row r="74" spans="1:7" s="3" customFormat="1" ht="12.75">
      <c r="A74" s="48" t="s">
        <v>163</v>
      </c>
      <c r="B74" s="15" t="s">
        <v>146</v>
      </c>
      <c r="C74" s="12">
        <v>6000</v>
      </c>
      <c r="D74" s="12">
        <v>8000</v>
      </c>
      <c r="E74" s="34">
        <f>D74/C74</f>
        <v>1.3333333333333333</v>
      </c>
      <c r="G74" s="102"/>
    </row>
    <row r="75" spans="1:5" s="3" customFormat="1" ht="12.75">
      <c r="A75" s="48" t="s">
        <v>163</v>
      </c>
      <c r="B75" s="15" t="s">
        <v>33</v>
      </c>
      <c r="C75" s="12">
        <v>16000</v>
      </c>
      <c r="D75" s="12">
        <v>16000</v>
      </c>
      <c r="E75" s="34">
        <f>IF(C75&gt;0,D75/C75," ")</f>
        <v>1</v>
      </c>
    </row>
    <row r="76" spans="1:7" s="3" customFormat="1" ht="24">
      <c r="A76" s="48" t="s">
        <v>163</v>
      </c>
      <c r="B76" s="15" t="s">
        <v>189</v>
      </c>
      <c r="C76" s="12">
        <v>10000</v>
      </c>
      <c r="D76" s="12">
        <v>15000</v>
      </c>
      <c r="E76" s="34">
        <f>D76/C76</f>
        <v>1.5</v>
      </c>
      <c r="F76" s="102"/>
      <c r="G76" s="102"/>
    </row>
    <row r="77" spans="1:5" s="3" customFormat="1" ht="12.75">
      <c r="A77" s="48" t="s">
        <v>163</v>
      </c>
      <c r="B77" s="15" t="s">
        <v>132</v>
      </c>
      <c r="C77" s="12">
        <v>5000</v>
      </c>
      <c r="D77" s="12">
        <v>5000</v>
      </c>
      <c r="E77" s="34"/>
    </row>
    <row r="78" spans="1:5" s="3" customFormat="1" ht="12.75">
      <c r="A78" s="48" t="s">
        <v>163</v>
      </c>
      <c r="B78" s="15" t="s">
        <v>186</v>
      </c>
      <c r="C78" s="12">
        <v>1000</v>
      </c>
      <c r="D78" s="12">
        <v>1000</v>
      </c>
      <c r="E78" s="34"/>
    </row>
    <row r="79" spans="1:5" s="3" customFormat="1" ht="12.75">
      <c r="A79" s="48" t="s">
        <v>163</v>
      </c>
      <c r="B79" s="15" t="s">
        <v>193</v>
      </c>
      <c r="C79" s="12"/>
      <c r="D79" s="12">
        <v>9000</v>
      </c>
      <c r="E79" s="34"/>
    </row>
    <row r="80" spans="1:6" s="3" customFormat="1" ht="12.75">
      <c r="A80" s="48" t="s">
        <v>163</v>
      </c>
      <c r="B80" s="15" t="s">
        <v>150</v>
      </c>
      <c r="C80" s="12">
        <v>3000</v>
      </c>
      <c r="D80" s="12">
        <v>1000</v>
      </c>
      <c r="E80" s="34">
        <f>D80/C80</f>
        <v>0.3333333333333333</v>
      </c>
      <c r="F80" s="106"/>
    </row>
    <row r="81" spans="1:6" s="3" customFormat="1" ht="12.75">
      <c r="A81" s="48" t="s">
        <v>107</v>
      </c>
      <c r="B81" s="15" t="s">
        <v>185</v>
      </c>
      <c r="C81" s="100">
        <f>C82+C83+C84+C85</f>
        <v>120000</v>
      </c>
      <c r="D81" s="100">
        <f>D82+D83+D84+D85</f>
        <v>116000</v>
      </c>
      <c r="E81" s="34">
        <f>D81/C81</f>
        <v>0.9666666666666667</v>
      </c>
      <c r="F81" s="102"/>
    </row>
    <row r="82" spans="1:7" s="3" customFormat="1" ht="12.75">
      <c r="A82" s="48" t="s">
        <v>164</v>
      </c>
      <c r="B82" s="15" t="s">
        <v>136</v>
      </c>
      <c r="C82" s="12">
        <v>72000</v>
      </c>
      <c r="D82" s="12">
        <v>60000</v>
      </c>
      <c r="E82" s="34">
        <f>D82/C82</f>
        <v>0.8333333333333334</v>
      </c>
      <c r="F82" s="102"/>
      <c r="G82" s="102"/>
    </row>
    <row r="83" spans="1:5" s="3" customFormat="1" ht="24">
      <c r="A83" s="48" t="s">
        <v>164</v>
      </c>
      <c r="B83" s="15" t="s">
        <v>165</v>
      </c>
      <c r="C83" s="12">
        <v>10000</v>
      </c>
      <c r="D83" s="12">
        <v>18000</v>
      </c>
      <c r="E83" s="34"/>
    </row>
    <row r="84" spans="1:7" s="3" customFormat="1" ht="12.75">
      <c r="A84" s="48" t="s">
        <v>164</v>
      </c>
      <c r="B84" s="15" t="s">
        <v>94</v>
      </c>
      <c r="C84" s="12">
        <v>17000</v>
      </c>
      <c r="D84" s="12">
        <v>17000</v>
      </c>
      <c r="E84" s="34">
        <f>D84/C84</f>
        <v>1</v>
      </c>
      <c r="F84" s="102"/>
      <c r="G84" s="102"/>
    </row>
    <row r="85" spans="1:7" s="3" customFormat="1" ht="12.75">
      <c r="A85" s="48" t="s">
        <v>164</v>
      </c>
      <c r="B85" s="15" t="s">
        <v>137</v>
      </c>
      <c r="C85" s="12">
        <v>21000</v>
      </c>
      <c r="D85" s="12">
        <v>21000</v>
      </c>
      <c r="E85" s="34">
        <f>D85/C85</f>
        <v>1</v>
      </c>
      <c r="F85" s="102"/>
      <c r="G85" s="102"/>
    </row>
    <row r="86" spans="1:7" s="3" customFormat="1" ht="12.75">
      <c r="A86" s="48" t="s">
        <v>194</v>
      </c>
      <c r="B86" s="15" t="s">
        <v>197</v>
      </c>
      <c r="C86" s="12"/>
      <c r="D86" s="12">
        <v>1000</v>
      </c>
      <c r="E86" s="34"/>
      <c r="F86" s="102"/>
      <c r="G86" s="102"/>
    </row>
    <row r="87" spans="1:5" s="3" customFormat="1" ht="14.25">
      <c r="A87" s="4"/>
      <c r="B87" s="30" t="s">
        <v>14</v>
      </c>
      <c r="C87" s="8">
        <v>321366</v>
      </c>
      <c r="D87" s="97">
        <v>600898</v>
      </c>
      <c r="E87" s="62">
        <f>D87/C87</f>
        <v>1.8698244369348345</v>
      </c>
    </row>
    <row r="88" spans="1:6" s="3" customFormat="1" ht="14.25">
      <c r="A88" s="4" t="s">
        <v>93</v>
      </c>
      <c r="B88" s="30" t="s">
        <v>15</v>
      </c>
      <c r="C88" s="8">
        <v>321366</v>
      </c>
      <c r="D88" s="97">
        <v>600898</v>
      </c>
      <c r="E88" s="62">
        <f>D88/C88</f>
        <v>1.8698244369348345</v>
      </c>
      <c r="F88" s="77"/>
    </row>
    <row r="89" spans="1:22" s="7" customFormat="1" ht="12.75" customHeight="1" hidden="1">
      <c r="A89" s="29"/>
      <c r="B89" s="15" t="s">
        <v>34</v>
      </c>
      <c r="C89" s="12"/>
      <c r="D89" s="12"/>
      <c r="E89" s="19" t="str">
        <f>IF(C89&gt;0,D89/C89," ")</f>
        <v> </v>
      </c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5" s="1" customFormat="1" ht="14.25">
      <c r="A90" s="29"/>
      <c r="B90" s="33" t="s">
        <v>16</v>
      </c>
      <c r="C90" s="63">
        <v>72922</v>
      </c>
      <c r="D90" s="63">
        <v>75158</v>
      </c>
      <c r="E90" s="19">
        <f>IF(C90&gt;0,D90/C90," ")</f>
        <v>1.0306629000850223</v>
      </c>
    </row>
    <row r="91" spans="1:5" s="1" customFormat="1" ht="12.75">
      <c r="A91" s="35"/>
      <c r="B91" s="31" t="s">
        <v>17</v>
      </c>
      <c r="C91" s="22">
        <v>72922</v>
      </c>
      <c r="D91" s="22">
        <v>75158</v>
      </c>
      <c r="E91" s="19">
        <f>IF(C91&gt;0,D91/C91," ")</f>
        <v>1.0306629000850223</v>
      </c>
    </row>
    <row r="92" spans="2:7" s="1" customFormat="1" ht="15.75">
      <c r="B92" s="36" t="s">
        <v>18</v>
      </c>
      <c r="C92" s="96">
        <v>1236975</v>
      </c>
      <c r="D92" s="96">
        <v>1578351</v>
      </c>
      <c r="E92" s="19">
        <f>D92/C92</f>
        <v>1.275976474868126</v>
      </c>
      <c r="F92" s="75"/>
      <c r="G92" s="103"/>
    </row>
    <row r="93" spans="1:5" ht="12.75">
      <c r="A93" s="1"/>
      <c r="C93" s="1"/>
      <c r="D93" s="1"/>
      <c r="E93" s="1"/>
    </row>
    <row r="94" spans="1:5" ht="12.75">
      <c r="A94" s="1"/>
      <c r="C94" s="1"/>
      <c r="D94" s="1"/>
      <c r="E94" s="1"/>
    </row>
    <row r="95" spans="1:5" ht="12.75">
      <c r="A95" s="1"/>
      <c r="C95" s="1"/>
      <c r="D95" s="1"/>
      <c r="E95" s="1"/>
    </row>
  </sheetData>
  <sheetProtection/>
  <mergeCells count="4">
    <mergeCell ref="D2:D3"/>
    <mergeCell ref="A2:A3"/>
    <mergeCell ref="B2:B3"/>
    <mergeCell ref="C2:C3"/>
  </mergeCells>
  <printOptions/>
  <pageMargins left="0.47222222222222227" right="0.5097222222222222" top="0.45" bottom="0.5798611111111112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A1">
      <selection activeCell="D3" sqref="D3:D4"/>
    </sheetView>
  </sheetViews>
  <sheetFormatPr defaultColWidth="9.00390625" defaultRowHeight="11.25"/>
  <cols>
    <col min="1" max="1" width="6.125" style="0" customWidth="1"/>
    <col min="2" max="2" width="36.75390625" style="0" customWidth="1"/>
    <col min="3" max="3" width="8.75390625" style="0" customWidth="1"/>
    <col min="4" max="4" width="8.625" style="0" customWidth="1"/>
    <col min="5" max="5" width="8.75390625" style="0" customWidth="1"/>
    <col min="6" max="6" width="8.00390625" style="0" customWidth="1"/>
    <col min="7" max="7" width="6.25390625" style="0" customWidth="1"/>
    <col min="8" max="8" width="10.00390625" style="0" customWidth="1"/>
  </cols>
  <sheetData>
    <row r="2" spans="1:5" ht="18.75">
      <c r="A2" s="42"/>
      <c r="B2" s="68" t="s">
        <v>153</v>
      </c>
      <c r="E2">
        <v>1091200</v>
      </c>
    </row>
    <row r="3" spans="1:7" s="7" customFormat="1" ht="15.75" customHeight="1">
      <c r="A3" s="139" t="s">
        <v>0</v>
      </c>
      <c r="B3" s="140" t="s">
        <v>113</v>
      </c>
      <c r="C3" s="138" t="s">
        <v>157</v>
      </c>
      <c r="D3" s="138"/>
      <c r="E3" s="138"/>
      <c r="F3" s="2" t="s">
        <v>2</v>
      </c>
      <c r="G3" s="2" t="s">
        <v>2</v>
      </c>
    </row>
    <row r="4" spans="1:7" s="7" customFormat="1" ht="21.75" customHeight="1">
      <c r="A4" s="139"/>
      <c r="B4" s="140"/>
      <c r="C4" s="138"/>
      <c r="D4" s="138"/>
      <c r="E4" s="138"/>
      <c r="F4" s="2" t="s">
        <v>3</v>
      </c>
      <c r="G4" s="2" t="s">
        <v>4</v>
      </c>
    </row>
    <row r="5" spans="1:7" s="7" customFormat="1" ht="12.75" customHeight="1">
      <c r="A5" s="71" t="s">
        <v>5</v>
      </c>
      <c r="B5" s="78">
        <v>2</v>
      </c>
      <c r="C5" s="70">
        <v>3</v>
      </c>
      <c r="D5" s="70">
        <v>4</v>
      </c>
      <c r="E5" s="70">
        <v>5</v>
      </c>
      <c r="F5" s="2">
        <v>6</v>
      </c>
      <c r="G5" s="2">
        <v>7</v>
      </c>
    </row>
    <row r="6" spans="1:9" s="7" customFormat="1" ht="22.5" customHeight="1">
      <c r="A6" s="71"/>
      <c r="B6" s="86" t="s">
        <v>124</v>
      </c>
      <c r="C6" s="91">
        <v>11000</v>
      </c>
      <c r="D6" s="91"/>
      <c r="E6" s="84"/>
      <c r="F6" s="108" t="e">
        <f>E6/D6</f>
        <v>#DIV/0!</v>
      </c>
      <c r="G6" s="92">
        <f>E6/C6</f>
        <v>0</v>
      </c>
      <c r="I6" s="101"/>
    </row>
    <row r="7" spans="1:9" s="44" customFormat="1" ht="18" customHeight="1">
      <c r="A7" s="26" t="s">
        <v>62</v>
      </c>
      <c r="B7" s="28" t="s">
        <v>152</v>
      </c>
      <c r="C7" s="90">
        <v>11000</v>
      </c>
      <c r="D7" s="90"/>
      <c r="E7" s="82"/>
      <c r="F7" s="92" t="e">
        <f>E7/D7</f>
        <v>#DIV/0!</v>
      </c>
      <c r="G7" s="92">
        <f>E7/C7</f>
        <v>0</v>
      </c>
      <c r="H7" s="107"/>
      <c r="I7" s="107"/>
    </row>
    <row r="8" spans="1:9" s="7" customFormat="1" ht="20.25" customHeight="1">
      <c r="A8" s="85" t="s">
        <v>51</v>
      </c>
      <c r="B8" s="81" t="s">
        <v>151</v>
      </c>
      <c r="C8" s="6">
        <v>7326</v>
      </c>
      <c r="D8" s="24"/>
      <c r="E8" s="24"/>
      <c r="F8" s="98" t="e">
        <f>E8/D8</f>
        <v>#DIV/0!</v>
      </c>
      <c r="G8" s="99">
        <v>0.2</v>
      </c>
      <c r="H8" s="101"/>
      <c r="I8" s="101"/>
    </row>
    <row r="9" spans="1:7" s="1" customFormat="1" ht="12.75">
      <c r="A9" s="47" t="s">
        <v>52</v>
      </c>
      <c r="B9" s="31" t="s">
        <v>156</v>
      </c>
      <c r="C9" s="10">
        <v>3674</v>
      </c>
      <c r="D9" s="10"/>
      <c r="E9" s="10"/>
      <c r="F9" s="32"/>
      <c r="G9" s="32"/>
    </row>
    <row r="10" spans="1:7" s="1" customFormat="1" ht="12.75">
      <c r="A10" s="48"/>
      <c r="B10" s="15"/>
      <c r="D10" s="12"/>
      <c r="E10" s="12"/>
      <c r="F10" s="34"/>
      <c r="G10" s="34"/>
    </row>
    <row r="11" spans="1:7" s="1" customFormat="1" ht="12.75">
      <c r="A11" s="48"/>
      <c r="B11" s="15"/>
      <c r="C11" s="12"/>
      <c r="D11" s="61"/>
      <c r="E11" s="12"/>
      <c r="F11" s="34"/>
      <c r="G11" s="34"/>
    </row>
    <row r="12" spans="1:7" s="1" customFormat="1" ht="12.75">
      <c r="A12" s="49"/>
      <c r="B12" s="50"/>
      <c r="C12" s="10"/>
      <c r="D12" s="10"/>
      <c r="E12" s="10"/>
      <c r="F12" s="32"/>
      <c r="G12" s="32"/>
    </row>
    <row r="13" spans="1:7" s="1" customFormat="1" ht="12.75">
      <c r="A13" s="48"/>
      <c r="B13" s="15"/>
      <c r="C13" s="12"/>
      <c r="D13" s="12"/>
      <c r="E13" s="12"/>
      <c r="F13" s="34"/>
      <c r="G13" s="34"/>
    </row>
    <row r="14" spans="1:7" s="1" customFormat="1" ht="12.75">
      <c r="A14" s="48"/>
      <c r="B14" s="15"/>
      <c r="C14" s="13"/>
      <c r="D14" s="13"/>
      <c r="E14" s="13"/>
      <c r="F14" s="34"/>
      <c r="G14" s="34"/>
    </row>
    <row r="15" spans="1:7" s="1" customFormat="1" ht="12.75">
      <c r="A15" s="48"/>
      <c r="B15" s="15"/>
      <c r="C15" s="13"/>
      <c r="D15" s="13"/>
      <c r="E15" s="13"/>
      <c r="F15" s="34"/>
      <c r="G15" s="34"/>
    </row>
    <row r="16" spans="1:7" s="1" customFormat="1" ht="12.75">
      <c r="A16" s="48"/>
      <c r="B16" s="15"/>
      <c r="C16" s="13"/>
      <c r="D16" s="13"/>
      <c r="E16" s="13"/>
      <c r="F16" s="34"/>
      <c r="G16" s="34"/>
    </row>
    <row r="17" spans="1:7" s="1" customFormat="1" ht="12.75">
      <c r="A17" s="48"/>
      <c r="B17" s="15"/>
      <c r="C17" s="13"/>
      <c r="D17" s="13"/>
      <c r="E17" s="13"/>
      <c r="F17" s="34"/>
      <c r="G17" s="34"/>
    </row>
    <row r="18" spans="1:7" s="1" customFormat="1" ht="12.75">
      <c r="A18" s="48"/>
      <c r="B18" s="15"/>
      <c r="C18" s="13"/>
      <c r="D18" s="13"/>
      <c r="E18" s="13"/>
      <c r="F18" s="34"/>
      <c r="G18" s="34"/>
    </row>
    <row r="19" spans="1:7" s="1" customFormat="1" ht="12.75">
      <c r="A19" s="48"/>
      <c r="B19" s="15"/>
      <c r="C19" s="13"/>
      <c r="D19" s="13"/>
      <c r="E19" s="13"/>
      <c r="F19" s="34"/>
      <c r="G19" s="34"/>
    </row>
    <row r="20" spans="1:7" s="1" customFormat="1" ht="12.75">
      <c r="A20" s="48"/>
      <c r="B20" s="15"/>
      <c r="C20" s="13"/>
      <c r="D20" s="13"/>
      <c r="E20" s="13"/>
      <c r="F20" s="34"/>
      <c r="G20" s="34"/>
    </row>
    <row r="21" spans="1:7" s="1" customFormat="1" ht="12.75">
      <c r="A21" s="48"/>
      <c r="B21" s="15"/>
      <c r="C21" s="13"/>
      <c r="D21" s="13"/>
      <c r="E21" s="13"/>
      <c r="F21" s="34"/>
      <c r="G21" s="34"/>
    </row>
    <row r="22" spans="1:7" s="1" customFormat="1" ht="12.75">
      <c r="A22" s="49"/>
      <c r="B22" s="50"/>
      <c r="C22" s="10"/>
      <c r="D22" s="10"/>
      <c r="E22" s="10"/>
      <c r="F22" s="32"/>
      <c r="G22" s="32"/>
    </row>
    <row r="23" spans="1:7" s="1" customFormat="1" ht="12.75">
      <c r="A23" s="64"/>
      <c r="B23" s="17"/>
      <c r="C23" s="13"/>
      <c r="D23" s="13"/>
      <c r="E23" s="13"/>
      <c r="F23" s="34"/>
      <c r="G23" s="34"/>
    </row>
  </sheetData>
  <sheetProtection/>
  <mergeCells count="5">
    <mergeCell ref="E3:E4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">
      <selection activeCell="D3" sqref="D3:D4"/>
    </sheetView>
  </sheetViews>
  <sheetFormatPr defaultColWidth="9.00390625" defaultRowHeight="11.25"/>
  <cols>
    <col min="1" max="1" width="7.00390625" style="0" customWidth="1"/>
    <col min="2" max="2" width="36.625" style="0" customWidth="1"/>
    <col min="3" max="3" width="8.00390625" style="0" customWidth="1"/>
    <col min="4" max="4" width="9.25390625" style="0" customWidth="1"/>
    <col min="5" max="5" width="8.25390625" style="114" customWidth="1"/>
  </cols>
  <sheetData>
    <row r="1" ht="7.5" customHeight="1"/>
    <row r="2" spans="2:4" ht="18.75">
      <c r="B2" s="68" t="s">
        <v>127</v>
      </c>
      <c r="D2">
        <v>10910500</v>
      </c>
    </row>
    <row r="3" spans="1:5" s="7" customFormat="1" ht="15.75" customHeight="1">
      <c r="A3" s="139" t="s">
        <v>0</v>
      </c>
      <c r="B3" s="140" t="s">
        <v>113</v>
      </c>
      <c r="C3" s="138" t="s">
        <v>192</v>
      </c>
      <c r="D3" s="138" t="s">
        <v>204</v>
      </c>
      <c r="E3" s="115" t="s">
        <v>2</v>
      </c>
    </row>
    <row r="4" spans="1:8" s="7" customFormat="1" ht="21.75" customHeight="1">
      <c r="A4" s="139"/>
      <c r="B4" s="140"/>
      <c r="C4" s="138"/>
      <c r="D4" s="138"/>
      <c r="E4" s="115"/>
      <c r="H4" s="119"/>
    </row>
    <row r="5" spans="1:5" s="7" customFormat="1" ht="12.75" customHeight="1">
      <c r="A5" s="71" t="s">
        <v>5</v>
      </c>
      <c r="B5" s="78">
        <v>2</v>
      </c>
      <c r="C5" s="70">
        <v>3</v>
      </c>
      <c r="D5" s="70">
        <v>4</v>
      </c>
      <c r="E5" s="116">
        <v>5</v>
      </c>
    </row>
    <row r="6" spans="1:13" s="7" customFormat="1" ht="26.25" customHeight="1">
      <c r="A6" s="71"/>
      <c r="B6" s="87" t="s">
        <v>124</v>
      </c>
      <c r="C6" s="91">
        <v>69000</v>
      </c>
      <c r="D6" s="110">
        <v>70800</v>
      </c>
      <c r="E6" s="120">
        <v>87</v>
      </c>
      <c r="M6" s="109" t="e">
        <f>D6/#REF!</f>
        <v>#REF!</v>
      </c>
    </row>
    <row r="7" spans="1:5" s="44" customFormat="1" ht="18" customHeight="1">
      <c r="A7" s="26" t="s">
        <v>62</v>
      </c>
      <c r="B7" s="28" t="s">
        <v>12</v>
      </c>
      <c r="C7" s="90">
        <v>58900</v>
      </c>
      <c r="D7" s="82">
        <v>50000</v>
      </c>
      <c r="E7" s="121">
        <v>85</v>
      </c>
    </row>
    <row r="8" spans="1:7" s="7" customFormat="1" ht="20.25" customHeight="1">
      <c r="A8" s="85" t="s">
        <v>51</v>
      </c>
      <c r="B8" s="81" t="s">
        <v>71</v>
      </c>
      <c r="C8" s="6">
        <v>48400</v>
      </c>
      <c r="D8" s="24">
        <v>50000</v>
      </c>
      <c r="E8" s="122">
        <v>103</v>
      </c>
      <c r="G8" s="101"/>
    </row>
    <row r="9" spans="1:5" s="1" customFormat="1" ht="12.75">
      <c r="A9" s="48" t="s">
        <v>52</v>
      </c>
      <c r="B9" s="15" t="s">
        <v>125</v>
      </c>
      <c r="C9" s="12">
        <v>10500</v>
      </c>
      <c r="D9" s="12">
        <v>10500</v>
      </c>
      <c r="E9" s="118"/>
    </row>
    <row r="10" spans="1:5" s="1" customFormat="1" ht="12.75">
      <c r="A10" s="26" t="s">
        <v>67</v>
      </c>
      <c r="B10" s="31" t="s">
        <v>105</v>
      </c>
      <c r="C10" s="10">
        <f>C11+C13</f>
        <v>10100</v>
      </c>
      <c r="D10" s="10">
        <f>D11+D12+D13</f>
        <v>10100</v>
      </c>
      <c r="E10" s="117">
        <v>100</v>
      </c>
    </row>
    <row r="11" spans="1:7" s="1" customFormat="1" ht="12.75">
      <c r="A11" s="48" t="s">
        <v>79</v>
      </c>
      <c r="B11" s="15" t="s">
        <v>126</v>
      </c>
      <c r="C11" s="94">
        <v>2000</v>
      </c>
      <c r="D11" s="12">
        <v>2000</v>
      </c>
      <c r="E11" s="118">
        <v>100</v>
      </c>
      <c r="G11" s="103"/>
    </row>
    <row r="12" spans="1:7" s="1" customFormat="1" ht="12.75">
      <c r="A12" s="48" t="s">
        <v>58</v>
      </c>
      <c r="B12" s="15" t="s">
        <v>59</v>
      </c>
      <c r="C12" s="94"/>
      <c r="D12" s="12">
        <v>1500</v>
      </c>
      <c r="E12" s="118"/>
      <c r="G12" s="103"/>
    </row>
    <row r="13" spans="1:5" s="1" customFormat="1" ht="12.75">
      <c r="A13" s="48" t="s">
        <v>104</v>
      </c>
      <c r="B13" s="15" t="s">
        <v>122</v>
      </c>
      <c r="C13" s="12">
        <v>8100</v>
      </c>
      <c r="D13" s="12">
        <v>6600</v>
      </c>
      <c r="E13" s="118" t="s">
        <v>187</v>
      </c>
    </row>
    <row r="14" spans="1:5" s="1" customFormat="1" ht="24">
      <c r="A14" s="49" t="s">
        <v>194</v>
      </c>
      <c r="B14" s="50" t="s">
        <v>198</v>
      </c>
      <c r="C14" s="10"/>
      <c r="D14" s="10">
        <v>200</v>
      </c>
      <c r="E14" s="117"/>
    </row>
    <row r="15" spans="1:5" s="1" customFormat="1" ht="12.75">
      <c r="A15" s="48"/>
      <c r="B15" s="15"/>
      <c r="C15" s="12"/>
      <c r="D15" s="12"/>
      <c r="E15" s="118"/>
    </row>
    <row r="16" spans="1:5" s="1" customFormat="1" ht="12.75">
      <c r="A16" s="48"/>
      <c r="B16" s="15"/>
      <c r="C16" s="13"/>
      <c r="D16" s="13"/>
      <c r="E16" s="118"/>
    </row>
    <row r="17" spans="1:5" s="1" customFormat="1" ht="12.75">
      <c r="A17" s="48"/>
      <c r="B17" s="15"/>
      <c r="C17" s="13"/>
      <c r="D17" s="13"/>
      <c r="E17" s="118"/>
    </row>
    <row r="18" spans="1:5" s="1" customFormat="1" ht="12.75">
      <c r="A18" s="48"/>
      <c r="B18" s="15"/>
      <c r="C18" s="13"/>
      <c r="D18" s="13"/>
      <c r="E18" s="118"/>
    </row>
    <row r="19" spans="1:5" s="1" customFormat="1" ht="12.75">
      <c r="A19" s="48"/>
      <c r="B19" s="15"/>
      <c r="C19" s="13"/>
      <c r="D19" s="13"/>
      <c r="E19" s="118"/>
    </row>
    <row r="20" spans="1:5" s="1" customFormat="1" ht="12.75">
      <c r="A20" s="48"/>
      <c r="B20" s="15"/>
      <c r="C20" s="13"/>
      <c r="D20" s="13"/>
      <c r="E20" s="118"/>
    </row>
    <row r="21" spans="1:5" s="1" customFormat="1" ht="12.75">
      <c r="A21" s="48"/>
      <c r="B21" s="15"/>
      <c r="C21" s="13"/>
      <c r="D21" s="13"/>
      <c r="E21" s="118"/>
    </row>
    <row r="22" spans="1:5" s="1" customFormat="1" ht="12.75">
      <c r="A22" s="48"/>
      <c r="B22" s="15"/>
      <c r="C22" s="13"/>
      <c r="D22" s="13"/>
      <c r="E22" s="118"/>
    </row>
    <row r="23" spans="1:5" s="1" customFormat="1" ht="12.75">
      <c r="A23" s="48"/>
      <c r="B23" s="15"/>
      <c r="C23" s="13"/>
      <c r="D23" s="13"/>
      <c r="E23" s="118"/>
    </row>
    <row r="24" spans="1:5" s="1" customFormat="1" ht="12.75">
      <c r="A24" s="49"/>
      <c r="B24" s="50"/>
      <c r="C24" s="10"/>
      <c r="D24" s="10"/>
      <c r="E24" s="117"/>
    </row>
    <row r="25" spans="1:5" s="1" customFormat="1" ht="12.75">
      <c r="A25" s="64"/>
      <c r="B25" s="17"/>
      <c r="C25" s="13"/>
      <c r="D25" s="13"/>
      <c r="E25" s="118"/>
    </row>
  </sheetData>
  <sheetProtection/>
  <mergeCells count="4">
    <mergeCell ref="D3:D4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5"/>
  <sheetViews>
    <sheetView zoomScalePageLayoutView="0" workbookViewId="0" topLeftCell="A1">
      <selection activeCell="D3" sqref="D3:D4"/>
    </sheetView>
  </sheetViews>
  <sheetFormatPr defaultColWidth="9.00390625" defaultRowHeight="11.25"/>
  <cols>
    <col min="1" max="1" width="5.50390625" style="0" customWidth="1"/>
    <col min="2" max="2" width="43.25390625" style="0" customWidth="1"/>
    <col min="3" max="3" width="8.375" style="0" customWidth="1"/>
    <col min="4" max="5" width="8.50390625" style="0" customWidth="1"/>
    <col min="6" max="6" width="8.875" style="0" customWidth="1"/>
  </cols>
  <sheetData>
    <row r="1" ht="23.25" customHeight="1"/>
    <row r="2" spans="1:5" ht="18.75">
      <c r="A2" s="42"/>
      <c r="B2" s="68" t="s">
        <v>119</v>
      </c>
      <c r="E2">
        <v>8180061</v>
      </c>
    </row>
    <row r="3" spans="1:6" s="7" customFormat="1" ht="15.75" customHeight="1">
      <c r="A3" s="139" t="s">
        <v>0</v>
      </c>
      <c r="B3" s="140" t="s">
        <v>113</v>
      </c>
      <c r="C3" s="138" t="s">
        <v>202</v>
      </c>
      <c r="D3" s="138" t="s">
        <v>205</v>
      </c>
      <c r="E3" s="2" t="s">
        <v>2</v>
      </c>
      <c r="F3" s="2" t="s">
        <v>2</v>
      </c>
    </row>
    <row r="4" spans="1:6" s="7" customFormat="1" ht="21.75" customHeight="1">
      <c r="A4" s="139"/>
      <c r="B4" s="140"/>
      <c r="C4" s="138"/>
      <c r="D4" s="138"/>
      <c r="E4" s="2" t="s">
        <v>4</v>
      </c>
      <c r="F4" s="2" t="s">
        <v>4</v>
      </c>
    </row>
    <row r="5" spans="1:6" s="7" customFormat="1" ht="11.25" customHeight="1">
      <c r="A5" s="71" t="s">
        <v>5</v>
      </c>
      <c r="B5" s="78">
        <v>2</v>
      </c>
      <c r="C5" s="70">
        <v>3</v>
      </c>
      <c r="D5" s="70">
        <v>5</v>
      </c>
      <c r="E5" s="2">
        <v>6</v>
      </c>
      <c r="F5" s="2">
        <v>7</v>
      </c>
    </row>
    <row r="6" spans="1:7" s="7" customFormat="1" ht="26.25" customHeight="1">
      <c r="A6" s="71"/>
      <c r="B6" s="87" t="s">
        <v>124</v>
      </c>
      <c r="C6" s="91">
        <v>2800</v>
      </c>
      <c r="D6" s="83">
        <v>3300</v>
      </c>
      <c r="E6" s="93">
        <f>D6/C6</f>
        <v>1.1785714285714286</v>
      </c>
      <c r="F6" s="112">
        <f>D6/C6</f>
        <v>1.1785714285714286</v>
      </c>
      <c r="G6" s="101"/>
    </row>
    <row r="7" spans="1:7" s="7" customFormat="1" ht="23.25" customHeight="1">
      <c r="A7" s="71" t="s">
        <v>67</v>
      </c>
      <c r="B7" s="86" t="s">
        <v>120</v>
      </c>
      <c r="C7" s="91">
        <v>2800</v>
      </c>
      <c r="D7" s="83">
        <v>2800</v>
      </c>
      <c r="E7" s="93">
        <f>D7/C7</f>
        <v>1</v>
      </c>
      <c r="F7" s="111">
        <f>D7/C7</f>
        <v>1</v>
      </c>
      <c r="G7" s="101"/>
    </row>
    <row r="8" spans="1:7" s="44" customFormat="1" ht="18" customHeight="1">
      <c r="A8" s="27" t="s">
        <v>79</v>
      </c>
      <c r="B8" s="80" t="s">
        <v>121</v>
      </c>
      <c r="C8" s="5">
        <v>1800</v>
      </c>
      <c r="D8" s="89">
        <v>1800</v>
      </c>
      <c r="E8" s="92">
        <f>D8/C8</f>
        <v>1</v>
      </c>
      <c r="F8" s="111">
        <f>D8/C8</f>
        <v>1</v>
      </c>
      <c r="G8" s="113"/>
    </row>
    <row r="9" spans="1:8" s="7" customFormat="1" ht="20.25" customHeight="1">
      <c r="A9" s="23" t="s">
        <v>104</v>
      </c>
      <c r="B9" s="53" t="s">
        <v>122</v>
      </c>
      <c r="C9" s="6">
        <v>1000</v>
      </c>
      <c r="D9" s="88">
        <v>1500</v>
      </c>
      <c r="E9" s="18" t="s">
        <v>183</v>
      </c>
      <c r="F9" s="18">
        <f>D9/C9</f>
        <v>1.5</v>
      </c>
      <c r="G9" s="101"/>
      <c r="H9" s="101"/>
    </row>
    <row r="10" spans="1:6" s="1" customFormat="1" ht="12.75">
      <c r="A10" s="48"/>
      <c r="B10" s="15"/>
      <c r="C10" s="12"/>
      <c r="D10" s="12"/>
      <c r="E10" s="34"/>
      <c r="F10" s="34"/>
    </row>
    <row r="11" spans="1:6" s="1" customFormat="1" ht="12.75">
      <c r="A11" s="47"/>
      <c r="B11" s="31"/>
      <c r="C11" s="10"/>
      <c r="D11" s="10"/>
      <c r="E11" s="32"/>
      <c r="F11" s="32"/>
    </row>
    <row r="12" spans="1:6" s="1" customFormat="1" ht="12.75">
      <c r="A12" s="48"/>
      <c r="B12" s="15"/>
      <c r="D12" s="12"/>
      <c r="E12" s="34"/>
      <c r="F12" s="34"/>
    </row>
    <row r="13" spans="1:6" s="1" customFormat="1" ht="12.75">
      <c r="A13" s="48"/>
      <c r="B13" s="15"/>
      <c r="C13" s="12"/>
      <c r="D13" s="12"/>
      <c r="E13" s="34"/>
      <c r="F13" s="34"/>
    </row>
    <row r="14" spans="1:6" s="1" customFormat="1" ht="12.75">
      <c r="A14" s="49"/>
      <c r="B14" s="50"/>
      <c r="C14" s="10"/>
      <c r="D14" s="10"/>
      <c r="E14" s="32"/>
      <c r="F14" s="32"/>
    </row>
    <row r="15" spans="1:6" s="1" customFormat="1" ht="12.75">
      <c r="A15" s="48"/>
      <c r="B15" s="15"/>
      <c r="C15" s="12"/>
      <c r="D15" s="12"/>
      <c r="E15" s="34"/>
      <c r="F15" s="34"/>
    </row>
    <row r="16" spans="1:6" s="1" customFormat="1" ht="12.75">
      <c r="A16" s="48"/>
      <c r="B16" s="15"/>
      <c r="C16" s="13"/>
      <c r="D16" s="13"/>
      <c r="E16" s="34"/>
      <c r="F16" s="34"/>
    </row>
    <row r="17" spans="1:6" s="1" customFormat="1" ht="12.75">
      <c r="A17" s="48"/>
      <c r="B17" s="15"/>
      <c r="C17" s="13"/>
      <c r="D17" s="13"/>
      <c r="E17" s="34"/>
      <c r="F17" s="34"/>
    </row>
    <row r="18" spans="1:6" s="1" customFormat="1" ht="12.75">
      <c r="A18" s="48"/>
      <c r="B18" s="15"/>
      <c r="C18" s="13"/>
      <c r="D18" s="13"/>
      <c r="E18" s="34"/>
      <c r="F18" s="34"/>
    </row>
    <row r="19" spans="1:6" s="1" customFormat="1" ht="12.75">
      <c r="A19" s="48"/>
      <c r="B19" s="15"/>
      <c r="C19" s="13"/>
      <c r="D19" s="13"/>
      <c r="E19" s="34"/>
      <c r="F19" s="34"/>
    </row>
    <row r="20" spans="1:6" s="1" customFormat="1" ht="12.75">
      <c r="A20" s="48"/>
      <c r="B20" s="15"/>
      <c r="C20" s="13"/>
      <c r="D20" s="13"/>
      <c r="E20" s="34"/>
      <c r="F20" s="34"/>
    </row>
    <row r="21" spans="1:6" s="1" customFormat="1" ht="12.75">
      <c r="A21" s="48"/>
      <c r="B21" s="15"/>
      <c r="C21" s="13"/>
      <c r="D21" s="13"/>
      <c r="E21" s="34"/>
      <c r="F21" s="34"/>
    </row>
    <row r="22" spans="1:6" s="1" customFormat="1" ht="12.75">
      <c r="A22" s="48"/>
      <c r="B22" s="15"/>
      <c r="C22" s="13"/>
      <c r="D22" s="13"/>
      <c r="E22" s="34"/>
      <c r="F22" s="34"/>
    </row>
    <row r="23" spans="1:6" s="1" customFormat="1" ht="12.75">
      <c r="A23" s="48"/>
      <c r="B23" s="15"/>
      <c r="C23" s="13"/>
      <c r="D23" s="13"/>
      <c r="E23" s="34"/>
      <c r="F23" s="34"/>
    </row>
    <row r="24" spans="1:6" s="1" customFormat="1" ht="12.75">
      <c r="A24" s="49"/>
      <c r="B24" s="50"/>
      <c r="C24" s="10"/>
      <c r="D24" s="10"/>
      <c r="E24" s="32"/>
      <c r="F24" s="32"/>
    </row>
    <row r="25" spans="1:6" s="1" customFormat="1" ht="12.75">
      <c r="A25" s="64"/>
      <c r="B25" s="17"/>
      <c r="C25" s="13"/>
      <c r="D25" s="13"/>
      <c r="E25" s="34"/>
      <c r="F25" s="34"/>
    </row>
    <row r="26" s="3" customFormat="1" ht="12.75"/>
    <row r="27" s="3" customFormat="1" ht="12.75"/>
  </sheetData>
  <sheetProtection/>
  <mergeCells count="4">
    <mergeCell ref="D3:D4"/>
    <mergeCell ref="A3:A4"/>
    <mergeCell ref="B3:B4"/>
    <mergeCell ref="C3:C4"/>
  </mergeCells>
  <printOptions/>
  <pageMargins left="0.47222222222222227" right="0.5097222222222222" top="0.45" bottom="0.5798611111111112" header="0.5118055555555556" footer="0.5118055555555556"/>
  <pageSetup fitToHeight="2" fitToWidth="1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8"/>
  <sheetViews>
    <sheetView zoomScalePageLayoutView="0" workbookViewId="0" topLeftCell="A1">
      <selection activeCell="H11" sqref="H11"/>
    </sheetView>
  </sheetViews>
  <sheetFormatPr defaultColWidth="9.00390625" defaultRowHeight="11.25"/>
  <cols>
    <col min="1" max="1" width="4.125" style="0" customWidth="1"/>
    <col min="2" max="2" width="33.625" style="0" customWidth="1"/>
    <col min="3" max="3" width="11.375" style="0" customWidth="1"/>
    <col min="4" max="4" width="12.00390625" style="0" customWidth="1"/>
    <col min="5" max="5" width="10.75390625" style="0" customWidth="1"/>
  </cols>
  <sheetData>
    <row r="1" spans="2:6" ht="12.75" customHeight="1">
      <c r="B1" s="141" t="s">
        <v>19</v>
      </c>
      <c r="C1" s="142" t="e">
        <f>#REF!</f>
        <v>#REF!</v>
      </c>
      <c r="D1" s="142" t="e">
        <f>#REF!</f>
        <v>#REF!</v>
      </c>
      <c r="E1" s="21" t="s">
        <v>2</v>
      </c>
      <c r="F1" s="21" t="s">
        <v>6</v>
      </c>
    </row>
    <row r="2" spans="2:6" ht="18.75" customHeight="1">
      <c r="B2" s="141"/>
      <c r="C2" s="142"/>
      <c r="D2" s="142"/>
      <c r="E2" s="21" t="s">
        <v>7</v>
      </c>
      <c r="F2" s="21" t="s">
        <v>8</v>
      </c>
    </row>
    <row r="3" spans="2:6" ht="12.75">
      <c r="B3" s="37" t="s">
        <v>35</v>
      </c>
      <c r="C3" s="41" t="e">
        <f>'Орг_ Ск и КН'!#REF!</f>
        <v>#REF!</v>
      </c>
      <c r="D3" s="41">
        <f>'Орг_ Ск и КН'!D6</f>
        <v>217665</v>
      </c>
      <c r="E3" s="65">
        <f>'Орг_ Ск и КН'!E6</f>
        <v>1.0010117500977258</v>
      </c>
      <c r="F3" s="34">
        <f>IF($D$7&gt;0,D3/$D$7,0)</f>
        <v>0.11152093518449256</v>
      </c>
    </row>
    <row r="4" spans="2:6" ht="12.75">
      <c r="B4" s="37" t="s">
        <v>36</v>
      </c>
      <c r="C4" s="41" t="e">
        <f>'Орг_ Ск и КН'!#REF!</f>
        <v>#REF!</v>
      </c>
      <c r="D4" s="41">
        <f>'Орг_ Ск и КН'!D32</f>
        <v>154270</v>
      </c>
      <c r="E4" s="65">
        <f>'Орг_ Ск и КН'!E32</f>
        <v>1.04</v>
      </c>
      <c r="F4" s="34">
        <f>IF($D$7&gt;0,D4/$D$7,0)</f>
        <v>0.07904042758786055</v>
      </c>
    </row>
    <row r="5" spans="2:6" ht="12.75">
      <c r="B5" s="37" t="s">
        <v>37</v>
      </c>
      <c r="C5" s="41" t="e">
        <f>'Орг_ Uprava'!#REF!</f>
        <v>#REF!</v>
      </c>
      <c r="D5" s="41">
        <f>'Орг_ Uprava'!D92</f>
        <v>1578351</v>
      </c>
      <c r="E5" s="65">
        <f>'Орг_ Ск и КН'!E33</f>
        <v>1.04</v>
      </c>
      <c r="F5" s="34">
        <f>IF($D$7&gt;0,D5/$D$7,0)</f>
        <v>0.8086701103502125</v>
      </c>
    </row>
    <row r="6" spans="2:6" ht="12.75">
      <c r="B6" s="37" t="s">
        <v>38</v>
      </c>
      <c r="C6" s="41" t="e">
        <f>'Орг_ БК'!#REF!</f>
        <v>#REF!</v>
      </c>
      <c r="D6" s="41">
        <f>'Орг_ БК'!D9</f>
        <v>1500</v>
      </c>
      <c r="E6" s="65" t="str">
        <f>'Орг_ БК'!E9</f>
        <v>100,%</v>
      </c>
      <c r="F6" s="34">
        <f>IF($D$7&gt;0,D6/$D$7,0)</f>
        <v>0.0007685268774343089</v>
      </c>
    </row>
    <row r="7" spans="2:6" ht="12.75">
      <c r="B7" s="38" t="s">
        <v>9</v>
      </c>
      <c r="C7" s="66" t="e">
        <f>SUM(C3:C6)</f>
        <v>#REF!</v>
      </c>
      <c r="D7" s="66">
        <f>SUM(D3:D6)</f>
        <v>1951786</v>
      </c>
      <c r="E7" s="9" t="e">
        <f>IF(C7&gt;0,D7/C7,0)</f>
        <v>#REF!</v>
      </c>
      <c r="F7" s="67">
        <f>SUM(F3:F6)</f>
        <v>1</v>
      </c>
    </row>
    <row r="8" spans="2:6" ht="11.25" customHeight="1">
      <c r="B8" s="40"/>
      <c r="C8" s="39"/>
      <c r="D8" s="39"/>
      <c r="E8" s="39"/>
      <c r="F8" s="39"/>
    </row>
  </sheetData>
  <sheetProtection/>
  <mergeCells count="3">
    <mergeCell ref="B1:B2"/>
    <mergeCell ref="C1:C2"/>
    <mergeCell ref="D1:D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E3" sqref="E3"/>
    </sheetView>
  </sheetViews>
  <sheetFormatPr defaultColWidth="9.00390625" defaultRowHeight="11.25"/>
  <cols>
    <col min="2" max="2" width="22.625" style="0" customWidth="1"/>
    <col min="3" max="3" width="12.375" style="0" customWidth="1"/>
    <col min="4" max="4" width="13.625" style="0" customWidth="1"/>
  </cols>
  <sheetData>
    <row r="1" ht="25.5" customHeight="1">
      <c r="A1" s="68" t="s">
        <v>39</v>
      </c>
    </row>
    <row r="2" spans="1:5" ht="12.75" customHeight="1">
      <c r="A2" s="139" t="s">
        <v>0</v>
      </c>
      <c r="B2" s="140" t="s">
        <v>1</v>
      </c>
      <c r="C2" s="138" t="s">
        <v>192</v>
      </c>
      <c r="D2" s="138" t="s">
        <v>199</v>
      </c>
      <c r="E2" s="2" t="s">
        <v>2</v>
      </c>
    </row>
    <row r="3" spans="1:5" ht="12" customHeight="1">
      <c r="A3" s="139"/>
      <c r="B3" s="140"/>
      <c r="C3" s="138"/>
      <c r="D3" s="138"/>
      <c r="E3" s="2" t="s">
        <v>4</v>
      </c>
    </row>
    <row r="4" spans="1:5" ht="11.25">
      <c r="A4" s="27" t="s">
        <v>5</v>
      </c>
      <c r="B4" s="5">
        <v>2</v>
      </c>
      <c r="C4" s="5">
        <v>3</v>
      </c>
      <c r="D4" s="5">
        <v>5</v>
      </c>
      <c r="E4" s="5">
        <v>6</v>
      </c>
    </row>
    <row r="5" spans="1:5" ht="12.75">
      <c r="A5" s="11" t="s">
        <v>173</v>
      </c>
      <c r="B5" s="15" t="s">
        <v>40</v>
      </c>
      <c r="C5" s="12">
        <v>729412</v>
      </c>
      <c r="D5" s="12">
        <v>659030</v>
      </c>
      <c r="E5" s="19">
        <f>D5/C5</f>
        <v>0.9035085795133615</v>
      </c>
    </row>
    <row r="6" spans="1:5" ht="12.75">
      <c r="A6" s="11" t="s">
        <v>174</v>
      </c>
      <c r="B6" s="15" t="s">
        <v>41</v>
      </c>
      <c r="C6" s="12"/>
      <c r="D6" s="12"/>
      <c r="E6" s="19"/>
    </row>
    <row r="7" spans="1:5" ht="12.75">
      <c r="A7" s="11" t="s">
        <v>175</v>
      </c>
      <c r="B7" s="15" t="s">
        <v>42</v>
      </c>
      <c r="C7" s="12"/>
      <c r="D7" s="12"/>
      <c r="E7" s="19"/>
    </row>
    <row r="8" spans="1:5" ht="12.75">
      <c r="A8" s="11" t="s">
        <v>176</v>
      </c>
      <c r="B8" s="69" t="s">
        <v>43</v>
      </c>
      <c r="C8" s="15"/>
      <c r="D8" s="12"/>
      <c r="E8" s="19"/>
    </row>
    <row r="9" spans="1:5" ht="12.75">
      <c r="A9" s="11" t="s">
        <v>177</v>
      </c>
      <c r="B9" s="15" t="s">
        <v>44</v>
      </c>
      <c r="C9" s="12"/>
      <c r="D9" s="12"/>
      <c r="E9" s="19"/>
    </row>
    <row r="10" spans="1:5" ht="12.75">
      <c r="A10" s="11" t="s">
        <v>178</v>
      </c>
      <c r="B10" s="15" t="s">
        <v>45</v>
      </c>
      <c r="C10" s="12">
        <v>326366</v>
      </c>
      <c r="D10" s="12">
        <v>600898</v>
      </c>
      <c r="E10" s="19">
        <f>D10/C10</f>
        <v>1.8411783090150322</v>
      </c>
    </row>
    <row r="11" spans="1:5" ht="12.75">
      <c r="A11" s="11" t="s">
        <v>179</v>
      </c>
      <c r="B11" s="15" t="s">
        <v>46</v>
      </c>
      <c r="C11" s="12">
        <v>3000</v>
      </c>
      <c r="D11" s="12">
        <v>55000</v>
      </c>
      <c r="E11" s="19">
        <f>D11/C11</f>
        <v>18.333333333333332</v>
      </c>
    </row>
    <row r="12" spans="1:5" ht="12.75">
      <c r="A12" s="11" t="s">
        <v>180</v>
      </c>
      <c r="B12" s="15" t="s">
        <v>47</v>
      </c>
      <c r="C12" s="12">
        <v>75300</v>
      </c>
      <c r="D12" s="12">
        <v>70300</v>
      </c>
      <c r="E12" s="19">
        <f>D12/C12</f>
        <v>0.9335989375830013</v>
      </c>
    </row>
    <row r="13" spans="1:5" ht="12.75">
      <c r="A13" s="11" t="s">
        <v>181</v>
      </c>
      <c r="B13" s="15" t="s">
        <v>48</v>
      </c>
      <c r="C13" s="12">
        <v>21400</v>
      </c>
      <c r="D13" s="12">
        <v>21000</v>
      </c>
      <c r="E13" s="19">
        <f>D14/C14</f>
        <v>0.9666666666666667</v>
      </c>
    </row>
    <row r="14" spans="1:5" ht="12.75">
      <c r="A14" s="11" t="s">
        <v>182</v>
      </c>
      <c r="B14" s="15" t="s">
        <v>49</v>
      </c>
      <c r="C14" s="12">
        <v>120000</v>
      </c>
      <c r="D14" s="12">
        <v>116000</v>
      </c>
      <c r="E14" s="19">
        <v>1.155</v>
      </c>
    </row>
    <row r="15" spans="1:5" s="123" customFormat="1" ht="12.75">
      <c r="A15" s="4"/>
      <c r="B15" s="31" t="s">
        <v>154</v>
      </c>
      <c r="C15" s="20">
        <v>1275478</v>
      </c>
      <c r="D15" s="20">
        <v>1522228</v>
      </c>
      <c r="E15" s="18" t="s">
        <v>184</v>
      </c>
    </row>
    <row r="16" spans="1:5" s="127" customFormat="1" ht="12.75">
      <c r="A16" s="124"/>
      <c r="B16" s="125" t="s">
        <v>114</v>
      </c>
      <c r="C16" s="126">
        <v>72922</v>
      </c>
      <c r="D16" s="126">
        <v>75158</v>
      </c>
      <c r="E16" s="19">
        <f>D16/C16</f>
        <v>1.0306629000850223</v>
      </c>
    </row>
    <row r="17" spans="2:5" ht="12.75">
      <c r="B17" s="69" t="s">
        <v>115</v>
      </c>
      <c r="C17" s="72">
        <v>15000</v>
      </c>
      <c r="D17" s="72">
        <v>15000</v>
      </c>
      <c r="E17" s="73">
        <f>D17/C17</f>
        <v>1</v>
      </c>
    </row>
    <row r="18" spans="1:5" ht="12.75">
      <c r="A18" t="s">
        <v>116</v>
      </c>
      <c r="C18" s="72">
        <v>1363400</v>
      </c>
      <c r="D18" s="72">
        <v>1612386</v>
      </c>
      <c r="E18" s="73">
        <f>D18/C18</f>
        <v>1.1826213877072025</v>
      </c>
    </row>
  </sheetData>
  <sheetProtection/>
  <mergeCells count="4">
    <mergeCell ref="D2:D3"/>
    <mergeCell ref="A2:A3"/>
    <mergeCell ref="B2:B3"/>
    <mergeCell ref="C2:C3"/>
  </mergeCells>
  <printOptions/>
  <pageMargins left="0.4701388888888889" right="0.40972222222222227" top="0.7798611111111111" bottom="0.9840277777777778" header="0.5118055555555556" footer="0.511805555555555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COMPUTER</cp:lastModifiedBy>
  <cp:lastPrinted>2017-11-13T13:24:02Z</cp:lastPrinted>
  <dcterms:created xsi:type="dcterms:W3CDTF">2012-01-10T21:24:21Z</dcterms:created>
  <dcterms:modified xsi:type="dcterms:W3CDTF">2018-01-08T07:36:24Z</dcterms:modified>
  <cp:category/>
  <cp:version/>
  <cp:contentType/>
  <cp:contentStatus/>
</cp:coreProperties>
</file>